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80" windowHeight="7815" tabRatio="829" activeTab="0"/>
  </bookViews>
  <sheets>
    <sheet name="Cover" sheetId="1" r:id="rId1"/>
    <sheet name="1A - Assets" sheetId="2" r:id="rId2"/>
    <sheet name="1A - Write-Ins" sheetId="3" r:id="rId3"/>
    <sheet name="1B - Lia &amp; Net Worth" sheetId="4" r:id="rId4"/>
    <sheet name="1B - Write-Ins" sheetId="5" r:id="rId5"/>
    <sheet name="2 - Income" sheetId="6" r:id="rId6"/>
    <sheet name="2 - Write-Ins" sheetId="7" r:id="rId7"/>
    <sheet name="3 - Cash Flows" sheetId="8" r:id="rId8"/>
    <sheet name="3 - Write-Ins" sheetId="9" r:id="rId9"/>
    <sheet name="4 - Enrollment" sheetId="10" r:id="rId10"/>
    <sheet name="4 - Write-Ins" sheetId="11" r:id="rId11"/>
    <sheet name="Schedule A" sheetId="12" r:id="rId12"/>
    <sheet name="Schedule B" sheetId="13" r:id="rId13"/>
    <sheet name="Schedule C" sheetId="14" r:id="rId14"/>
    <sheet name="Schedule D" sheetId="15" r:id="rId15"/>
    <sheet name="Schedule E" sheetId="16" r:id="rId16"/>
    <sheet name="Schedule F" sheetId="17" r:id="rId17"/>
    <sheet name="Schedule G" sheetId="18" r:id="rId18"/>
    <sheet name="Schedule H" sheetId="19" r:id="rId19"/>
    <sheet name="Schedule I" sheetId="20" r:id="rId20"/>
    <sheet name="Schedule J" sheetId="21" r:id="rId21"/>
    <sheet name="Schedule K" sheetId="22" r:id="rId22"/>
    <sheet name="Schedule L" sheetId="23" r:id="rId23"/>
    <sheet name="Notes" sheetId="24" r:id="rId24"/>
    <sheet name="TNE (1)" sheetId="25" r:id="rId25"/>
    <sheet name="TNE (2)" sheetId="26" r:id="rId26"/>
    <sheet name="TNE (3)" sheetId="27" r:id="rId27"/>
    <sheet name="POS TNE (1)" sheetId="28" r:id="rId28"/>
    <sheet name="POS TNE (2)" sheetId="29" r:id="rId29"/>
    <sheet name="Overflow (1)" sheetId="30" r:id="rId30"/>
    <sheet name="Overflow (2)" sheetId="31" r:id="rId31"/>
    <sheet name="Overflow (3)" sheetId="32" r:id="rId32"/>
  </sheets>
  <definedNames>
    <definedName name="_xlnm.Print_Area" localSheetId="3">'1B - Lia &amp; Net Worth'!$A$1:$G$37</definedName>
    <definedName name="_xlnm.Print_Area" localSheetId="5">'2 - Income'!$A$1:$F$62</definedName>
    <definedName name="_xlnm.Print_Area" localSheetId="9">'4 - Enrollment'!$A$1:$N$27</definedName>
    <definedName name="_xlnm.Print_Area" localSheetId="10">'4 - Write-Ins'!$A$1:$L$74</definedName>
    <definedName name="_xlnm.Print_Area" localSheetId="0">'Cover'!$A$1:$C$63</definedName>
    <definedName name="_xlnm.Print_Area" localSheetId="23">'Notes'!$A$1:$E$63</definedName>
    <definedName name="_xlnm.Print_Area" localSheetId="29">'Overflow (1)'!$A$1:$A$40</definedName>
    <definedName name="_xlnm.Print_Area" localSheetId="30">'Overflow (2)'!$A$1:$A$40</definedName>
    <definedName name="_xlnm.Print_Area" localSheetId="31">'Overflow (3)'!$A$1:$A$40</definedName>
    <definedName name="_xlnm.Print_Area" localSheetId="11">'Schedule A'!$A$1:$F$40</definedName>
    <definedName name="_xlnm.Print_Area" localSheetId="12">'Schedule B'!$A$1:$F$40</definedName>
    <definedName name="_xlnm.Print_Area" localSheetId="13">'Schedule C'!$A$1:$G$126</definedName>
    <definedName name="_xlnm.Print_Area" localSheetId="15">'Schedule E'!$A$1:$F$40</definedName>
    <definedName name="_xlnm.Print_Area" localSheetId="16">'Schedule F'!$A$1:$F$40</definedName>
    <definedName name="_xlnm.Print_Area" localSheetId="18">'Schedule H'!$A$1:$G$24</definedName>
    <definedName name="_xlnm.Print_Area" localSheetId="19">'Schedule I'!$A$1:$G$24</definedName>
    <definedName name="_xlnm.Print_Area" localSheetId="20">'Schedule J'!$A$1:$F$40</definedName>
    <definedName name="_xlnm.Print_Area" localSheetId="21">'Schedule K'!$A$1:$F$40</definedName>
    <definedName name="_xlnm.Print_Area" localSheetId="22">'Schedule L'!$A$1:$F$40</definedName>
    <definedName name="_xlnm.Print_Area" localSheetId="26">'TNE (3)'!$A$1:$N$48</definedName>
    <definedName name="_xlnm.Print_Titles" localSheetId="2">'1A - Write-Ins'!$1:$2</definedName>
    <definedName name="_xlnm.Print_Titles" localSheetId="4">'1B - Write-Ins'!$1:$2</definedName>
    <definedName name="_xlnm.Print_Titles" localSheetId="6">'2 - Write-Ins'!$1:$2</definedName>
    <definedName name="_xlnm.Print_Titles" localSheetId="8">'3 - Write-Ins'!$1:$2</definedName>
    <definedName name="_xlnm.Print_Titles" localSheetId="10">'4 - Write-Ins'!$1:$2</definedName>
    <definedName name="tblFEAssets">'1A - Assets'!$B$7:$AD$37</definedName>
    <definedName name="tblFEAssetWriteInsCurrentAssets">'1A - Write-Ins'!$A$4:$D$33</definedName>
    <definedName name="tblFEAssetWriteInsOtherAssets">'1A - Write-Ins'!$A$37:$D$66</definedName>
    <definedName name="tblFEAssetWriteInsOtherEquipment">'1A - Write-Ins'!$A$70:$D$99</definedName>
    <definedName name="tblFECashFlows">'3 - Cash Flows'!$B$7:$AD$37</definedName>
    <definedName name="tblFECashFlowWriteInsAdjustments">'3 - Write-Ins'!$A$37:$D$66</definedName>
    <definedName name="tblFECashFlowWriteInsFinancingActivities">'3 - Write-Ins'!$A$4:$D$33</definedName>
    <definedName name="tblFEContractedEnrollmentOther">'4 - Write-Ins'!$A$42:$L$72</definedName>
    <definedName name="tblFEContractedEnrollmentPlans">'4 - Write-Ins'!$A$6:$L$36</definedName>
    <definedName name="tblFECoverPage">'Cover'!$AA$8:$AE$8</definedName>
    <definedName name="tblFEEnrollment">'4 - Enrollment'!$A$9:$AB$27</definedName>
    <definedName name="tblFEExpenses">'2 - Income'!$B$22:$AD$49</definedName>
    <definedName name="tblFEExpenseWriteInsAdministrative">'2 - Write-Ins'!$A$103:$D$132</definedName>
    <definedName name="tblFEExpenseWriteInsCAPMedicalHospital">'2 - Write-Ins'!$A$37:$D$66</definedName>
    <definedName name="tblFEExpenseWriteInsNonCAPMedicalHospital">'2 - Write-Ins'!$A$70:$D$99</definedName>
    <definedName name="tblFELiabilities">'1B - Lia &amp; Net Worth'!$B$9:$AD$28</definedName>
    <definedName name="tblFELiabilityWriteInsCurrentLiabilities">'1B - Write-Ins'!$A$4:$D$33</definedName>
    <definedName name="tblFELiabilityWriteInsNetWorth">'1B - Write-Ins'!$A$70:$D$99</definedName>
    <definedName name="tblFELiabilityWriteInsOtherLiabilities">'1B - Write-Ins'!$A$37:$D$66</definedName>
    <definedName name="tblFENetWorthIncome">'2 - Income'!$B$51:$AD$62</definedName>
    <definedName name="tblFENetWorthLiabilities">'1B - Lia &amp; Net Worth'!$B$30:$AB$37</definedName>
    <definedName name="tblFENetWorthWriteInsOtherNetWorth">'2 - Write-Ins'!$A$169:$D$198</definedName>
    <definedName name="tblFENetWorthWriteInsRetainedEarnings">'2 - Write-Ins'!$A$136:$D$165</definedName>
    <definedName name="tblFEPOSTNE1">'POS TNE (1)'!$A$14:$AB$58</definedName>
    <definedName name="tblFEPOSTNE2">'POS TNE (2)'!$A$8:$AI$46</definedName>
    <definedName name="tblFEReconciliations">'3 - Cash Flows'!$B$39:$AD$50</definedName>
    <definedName name="tblFERevenues">'2 - Income'!$B$9:$AD$19</definedName>
    <definedName name="tblFERevenueWriteInsOther">'2 - Write-Ins'!$A$4:$D$33</definedName>
    <definedName name="tblFETNE1">'TNE (1)'!$A$40:$AB$70</definedName>
    <definedName name="tblFETNE2">'TNE (2)'!$A$13:$AB$86</definedName>
    <definedName name="tblFETNE3">'TNE (3)'!$B$10:$AI$47</definedName>
    <definedName name="tblFEVersion">'Cover'!$B$65:$C$65</definedName>
  </definedNames>
  <calcPr fullCalcOnLoad="1" fullPrecision="0"/>
</workbook>
</file>

<file path=xl/sharedStrings.xml><?xml version="1.0" encoding="utf-8"?>
<sst xmlns="http://schemas.openxmlformats.org/spreadsheetml/2006/main" count="2311" uniqueCount="1305">
  <si>
    <t>4906.</t>
  </si>
  <si>
    <t>4907.</t>
  </si>
  <si>
    <t>4908.</t>
  </si>
  <si>
    <t>4909.</t>
  </si>
  <si>
    <t>4910.</t>
  </si>
  <si>
    <t>4911.</t>
  </si>
  <si>
    <t>4912.</t>
  </si>
  <si>
    <t>4913.</t>
  </si>
  <si>
    <t>4914.</t>
  </si>
  <si>
    <t>4915.</t>
  </si>
  <si>
    <t>4916.</t>
  </si>
  <si>
    <t>4917.</t>
  </si>
  <si>
    <t>4918.</t>
  </si>
  <si>
    <t>4919.</t>
  </si>
  <si>
    <t>4920.</t>
  </si>
  <si>
    <t>4921.</t>
  </si>
  <si>
    <t>4922.</t>
  </si>
  <si>
    <t>4923.</t>
  </si>
  <si>
    <t>4924.</t>
  </si>
  <si>
    <t>4925.</t>
  </si>
  <si>
    <t>4926.</t>
  </si>
  <si>
    <t>4927.</t>
  </si>
  <si>
    <t>4928.</t>
  </si>
  <si>
    <t>4929.</t>
  </si>
  <si>
    <t>4930.</t>
  </si>
  <si>
    <t>4931.</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</si>
  <si>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</si>
  <si>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</si>
  <si>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</si>
  <si>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</si>
  <si>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</si>
  <si>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</si>
  <si>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</si>
  <si>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</si>
  <si>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</si>
  <si>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</si>
  <si>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</si>
  <si>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</si>
  <si>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</si>
  <si>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</si>
  <si>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</si>
  <si>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</si>
  <si>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</si>
  <si>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</si>
  <si>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</si>
  <si>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</si>
  <si>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</si>
  <si>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</si>
  <si>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</si>
  <si>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</si>
  <si>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</si>
  <si>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</si>
  <si>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</si>
  <si>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</si>
  <si>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</si>
  <si>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</si>
  <si>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</si>
  <si>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1025.</t>
  </si>
  <si>
    <t>1026.</t>
  </si>
  <si>
    <t>1027.</t>
  </si>
  <si>
    <t>1028.</t>
  </si>
  <si>
    <t>1029.</t>
  </si>
  <si>
    <t>1030.</t>
  </si>
  <si>
    <t>1031.</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</si>
  <si>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</si>
  <si>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</si>
  <si>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</si>
  <si>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</si>
  <si>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</si>
  <si>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</si>
  <si>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</si>
  <si>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</si>
  <si>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</si>
  <si>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</si>
  <si>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</si>
  <si>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</si>
  <si>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</si>
  <si>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</si>
  <si>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</si>
  <si>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</si>
  <si>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</si>
  <si>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</si>
  <si>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</si>
  <si>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</si>
  <si>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</si>
  <si>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</si>
  <si>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</si>
  <si>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</si>
  <si>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</si>
  <si>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</si>
  <si>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</si>
  <si>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</si>
  <si>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</si>
  <si>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</si>
  <si>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</si>
  <si>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</si>
  <si>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</si>
  <si>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</si>
  <si>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</si>
  <si>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</si>
  <si>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</si>
  <si>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</si>
  <si>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</si>
  <si>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</si>
  <si>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</si>
  <si>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</si>
  <si>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</si>
  <si>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</si>
  <si>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</si>
  <si>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</si>
  <si>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</si>
  <si>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</si>
  <si>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</si>
  <si>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</si>
  <si>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</si>
  <si>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</si>
  <si>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</si>
  <si>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</si>
  <si>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</si>
  <si>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</si>
  <si>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</si>
  <si>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</si>
  <si>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</si>
  <si>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</si>
  <si>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</si>
  <si>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</si>
  <si>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</si>
  <si>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</si>
  <si>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</si>
  <si>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</si>
  <si>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</si>
  <si>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</si>
  <si>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</si>
  <si>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</si>
  <si>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</si>
  <si>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</si>
  <si>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</si>
  <si>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</si>
  <si>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</si>
  <si>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</si>
  <si>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</si>
  <si>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</si>
  <si>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</si>
  <si>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</si>
  <si>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</si>
  <si>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</si>
  <si>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</si>
  <si>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</si>
  <si>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</si>
  <si>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</si>
  <si>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</si>
  <si>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</si>
  <si>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</si>
  <si>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</si>
  <si>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</si>
  <si>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</si>
  <si>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</si>
  <si>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Reported Claims in Process of Adjustment</t>
  </si>
  <si>
    <t>Estimated Incurred but Unreported</t>
  </si>
  <si>
    <t>Total - Unpaid Claims (Columns 4+5 of Section II)</t>
  </si>
  <si>
    <t>1. Inpatient Claims</t>
  </si>
  <si>
    <t>2. Physician Claims</t>
  </si>
  <si>
    <t>3. Referral Claims</t>
  </si>
  <si>
    <t>4. Other Medical</t>
  </si>
  <si>
    <t>5. TOTAL</t>
  </si>
  <si>
    <t>SECTION II - ANALYSIS OF CLAIMS UNPAID - PREVIOUS YEAR (in Dollars) (FILE ANNUAL ONLY)</t>
  </si>
  <si>
    <t>Claims Paid During the Fiscal Year</t>
  </si>
  <si>
    <t>Unpaid Claims During the Fiscal Year</t>
  </si>
  <si>
    <t xml:space="preserve">The amount of health care expenses incurred during </t>
  </si>
  <si>
    <t xml:space="preserve">the six month period immediately preceding the date of the report  </t>
  </si>
  <si>
    <t xml:space="preserve"> 1                                                       Type of Claim</t>
  </si>
  <si>
    <t>2                              On Claims Incurred Prior to the first day of the Current Fiscal Year</t>
  </si>
  <si>
    <t>3                                   On Claims Incurred During the Fiscal Year</t>
  </si>
  <si>
    <t>Current QTR</t>
  </si>
  <si>
    <t>1st Prior QTR</t>
  </si>
  <si>
    <t>2nd Prior QTR</t>
  </si>
  <si>
    <t>Annualized premium revenues</t>
  </si>
  <si>
    <t>Annualized per diem hospital expenditures</t>
  </si>
  <si>
    <t>TNE (3) CALCULATION OF ANNUALIZED REVENUES AND HEALTHCARE EXPENDITURES:</t>
  </si>
  <si>
    <t>Annualized Total</t>
  </si>
  <si>
    <t xml:space="preserve">Capitated or managed hospital payment basis </t>
  </si>
  <si>
    <t>expenditures</t>
  </si>
  <si>
    <t>Results</t>
  </si>
  <si>
    <t>POS TNE (2) CALCULATION OF ANNUALIZED REVENUES AND HEALTHCARE EXPENSITURES:</t>
  </si>
  <si>
    <t xml:space="preserve">  4                                                On Claims Unpaid Prior to the first day of the Previous Fiscal Year</t>
  </si>
  <si>
    <t>5                                    On Claims Incurred During the Year</t>
  </si>
  <si>
    <t>6                             Total Claims       (Paid and Unpaid) for the Previous Fiscal Year           (2+4)</t>
  </si>
  <si>
    <t>Estimated Liability of Unpaid Claims Prior to the first day of the Prior Year</t>
  </si>
  <si>
    <t>6. Inpatient Claims</t>
  </si>
  <si>
    <t>7. Physician Claims</t>
  </si>
  <si>
    <t>8. Referral Claims</t>
  </si>
  <si>
    <t>9. Other Medical</t>
  </si>
  <si>
    <t>10. TOTAL</t>
  </si>
  <si>
    <t>Secured Affiliate Receivables - Long-Term</t>
  </si>
  <si>
    <t>Leasehold Improvements - Net</t>
  </si>
  <si>
    <t>Pharmacy Expense - Capitated</t>
  </si>
  <si>
    <r>
      <t>which were or will be paid</t>
    </r>
    <r>
      <rPr>
        <sz val="10"/>
        <rFont val="Times New Roman"/>
        <family val="1"/>
      </rPr>
      <t xml:space="preserve"> to noncontracting providers or </t>
    </r>
  </si>
  <si>
    <t>3rd Prior QTR</t>
  </si>
  <si>
    <t>IHSS</t>
  </si>
  <si>
    <t>Month Ending</t>
  </si>
  <si>
    <t/>
  </si>
  <si>
    <t>SCHEDULE H - AGING OF ALL CLAIMS (in Dollars)</t>
  </si>
  <si>
    <t>SCHEDULE I - ANALYSIS OF TOTAL MEDICAL LIABILITY TO ACTUAL CLAIMS PAID</t>
  </si>
  <si>
    <t>Using the Plan's Lag Tables, complete the following table.  Provide claim information the current quarter and the previous seven quarters.  An actuarial certification may be submitted in lieu of this schedule.</t>
  </si>
  <si>
    <t>Reported Accrual</t>
  </si>
  <si>
    <t>Quarter Ending Date</t>
  </si>
  <si>
    <t>Total Medical Liability*</t>
  </si>
  <si>
    <t>Amount                 Paid-To-Date</t>
  </si>
  <si>
    <t>Difference -       Column (2-3)</t>
  </si>
  <si>
    <t>Outstanding Liability     (Based on plan's lag table)</t>
  </si>
  <si>
    <t>XXX</t>
  </si>
  <si>
    <t>* Should tie to Report #1, Part B, Column 4, Lines 3 through 7.</t>
  </si>
  <si>
    <r>
      <t>Beginning                         Balance</t>
    </r>
    <r>
      <rPr>
        <sz val="10"/>
        <rFont val="Times New Roman"/>
        <family val="1"/>
      </rPr>
      <t xml:space="preserve">                      Number of Claims in inventory on the 1st of each month</t>
    </r>
  </si>
  <si>
    <t>SCHEDULE L</t>
  </si>
  <si>
    <t>DETAILS OF WRITE-INS AGGREGATED AT ITEM 25 FOR OTHER NET WORTH ITEMS</t>
  </si>
  <si>
    <r>
      <t>Add</t>
    </r>
    <r>
      <rPr>
        <sz val="10"/>
        <rFont val="Times New Roman"/>
        <family val="1"/>
      </rPr>
      <t xml:space="preserve"> - Claims Received during the month</t>
    </r>
  </si>
  <si>
    <t>Healthy Kids</t>
  </si>
  <si>
    <t>Medi-Care Part D only</t>
  </si>
  <si>
    <t>Discount</t>
  </si>
  <si>
    <t>Extraordinary Income (Loss)</t>
  </si>
  <si>
    <r>
      <t xml:space="preserve">Add/Deduct - </t>
    </r>
    <r>
      <rPr>
        <sz val="10"/>
        <rFont val="Times New Roman"/>
        <family val="1"/>
      </rPr>
      <t xml:space="preserve">Adjustments </t>
    </r>
  </si>
  <si>
    <r>
      <t>Ending Balance</t>
    </r>
    <r>
      <rPr>
        <sz val="10"/>
        <rFont val="Times New Roman"/>
        <family val="1"/>
      </rPr>
      <t xml:space="preserve"> Number of claims in inventory at the end of the month</t>
    </r>
  </si>
  <si>
    <t>NOTES TO FINANCIAL STATEMENTS</t>
  </si>
  <si>
    <t>56.</t>
  </si>
  <si>
    <t>57.</t>
  </si>
  <si>
    <t>58.</t>
  </si>
  <si>
    <t>59.</t>
  </si>
  <si>
    <t>Are dollar amounts reported in thousands (000)? Please enter Yes or No</t>
  </si>
  <si>
    <t>annualized_total</t>
  </si>
  <si>
    <t>annualized_current</t>
  </si>
  <si>
    <t>annualized1</t>
  </si>
  <si>
    <t>annualized2</t>
  </si>
  <si>
    <t>annualized4</t>
  </si>
  <si>
    <t>Arevenues_Total</t>
  </si>
  <si>
    <t>Arevenues_Current</t>
  </si>
  <si>
    <t>Arevenues_Q1</t>
  </si>
  <si>
    <t>Arevenues_Q2</t>
  </si>
  <si>
    <t>Arevenues_Q4</t>
  </si>
  <si>
    <t>Aexpenditures_Total</t>
  </si>
  <si>
    <t>Aexpenditures_Current</t>
  </si>
  <si>
    <t>Aexpenditures_Q1</t>
  </si>
  <si>
    <t>Aexpenditures_Q2</t>
  </si>
  <si>
    <t>Aexpenditures_Q4</t>
  </si>
  <si>
    <t>Ahospital_Total</t>
  </si>
  <si>
    <t>Ahospital_Current</t>
  </si>
  <si>
    <t>Ahospital_Q1</t>
  </si>
  <si>
    <t>Ahospital_Q2</t>
  </si>
  <si>
    <t>Ahospital_Q4</t>
  </si>
  <si>
    <t>CAP_Pay_Spec</t>
  </si>
  <si>
    <t>POS_Exp_FS</t>
  </si>
  <si>
    <t>POS_Exp_Spec</t>
  </si>
  <si>
    <t>Result_FS</t>
  </si>
  <si>
    <t>Result_Spec</t>
  </si>
  <si>
    <t>Annualized_FS</t>
  </si>
  <si>
    <t>Annualized_Spec</t>
  </si>
  <si>
    <t>Reduce_Max_FS</t>
  </si>
  <si>
    <t>Reduce_Max_Spec</t>
  </si>
  <si>
    <t>Multiply8_FS</t>
  </si>
  <si>
    <t>Multiply8_Spec</t>
  </si>
  <si>
    <t>Ann_HC_Exp_FS</t>
  </si>
  <si>
    <t>Ann_HC_Exp_Spec</t>
  </si>
  <si>
    <t>Less_150_FS</t>
  </si>
  <si>
    <t>Less_150_Spec</t>
  </si>
  <si>
    <t>Multiply4_HC_FS</t>
  </si>
  <si>
    <t>Multiply4_HC_Spec</t>
  </si>
  <si>
    <t>Ann_Hosp_Exp_FS</t>
  </si>
  <si>
    <t>Ann_Hosp_Exp_Spec</t>
  </si>
  <si>
    <t>Multiply4_Hosp_FS</t>
  </si>
  <si>
    <t>Multiply4_Hosp_Spec</t>
  </si>
  <si>
    <t>Apos_Total</t>
  </si>
  <si>
    <t>Apos_Current</t>
  </si>
  <si>
    <t>Apos_Q1</t>
  </si>
  <si>
    <t>Apos_Q2</t>
  </si>
  <si>
    <t>Apos_Q4</t>
  </si>
  <si>
    <t>Aresults_Total</t>
  </si>
  <si>
    <t>Aresults_Q1</t>
  </si>
  <si>
    <t>Aresults_Q2</t>
  </si>
  <si>
    <t>Aresults_Q4</t>
  </si>
  <si>
    <t>Aexcluding_Total</t>
  </si>
  <si>
    <t>Aexcluding_Current</t>
  </si>
  <si>
    <t>Aexcluding_Q1</t>
  </si>
  <si>
    <t>Aexcluding_Q2</t>
  </si>
  <si>
    <t>Aexcluding_Q4</t>
  </si>
  <si>
    <t>KNOX-KEENE</t>
  </si>
  <si>
    <t>SUPPLEMENTAL INFORMATION</t>
  </si>
  <si>
    <t>PURSUANT TO SECTIONS 1300.84.06, 1300.84.2 AND 1374.68</t>
  </si>
  <si>
    <t>A.</t>
  </si>
  <si>
    <t>Explanation of the method of calculating the provision for incurred and unreported claims:</t>
  </si>
  <si>
    <t>B.</t>
  </si>
  <si>
    <t>Accounts and Notes Receivable from officers, directors, owners or affiliates, as detailed below:</t>
  </si>
  <si>
    <t>Nature of Relationship</t>
  </si>
  <si>
    <t>Nature of Receivable</t>
  </si>
  <si>
    <t>Amount</t>
  </si>
  <si>
    <t>Terms</t>
  </si>
  <si>
    <t>C.</t>
  </si>
  <si>
    <t>Donated materials or services received by the reporting entity for the period of the financial statements,</t>
  </si>
  <si>
    <t>as detailed below:</t>
  </si>
  <si>
    <t>Donor's Name</t>
  </si>
  <si>
    <t>Affiliation with Reporting Entity</t>
  </si>
  <si>
    <t>Valuation Method</t>
  </si>
  <si>
    <t>D.</t>
  </si>
  <si>
    <t>Forgiven debt or obligations, as detailed below:</t>
  </si>
  <si>
    <t>Summary of How</t>
  </si>
  <si>
    <t>Creditor's Name</t>
  </si>
  <si>
    <t>Obligation Arose</t>
  </si>
  <si>
    <t>E.</t>
  </si>
  <si>
    <t>Calculation of Tangible Net Equity (TNE) and Required TNE in accordance with Section 1300.76 of the Rules:</t>
  </si>
  <si>
    <t xml:space="preserve">Net Equity </t>
  </si>
  <si>
    <t>$</t>
  </si>
  <si>
    <t>Add: Subordinated Debt and Accrued Subordinated Interest</t>
  </si>
  <si>
    <t>Tangible Net Equity (TNE)</t>
  </si>
  <si>
    <t xml:space="preserve">Required Tangible Net Equity </t>
  </si>
  <si>
    <t>TNE Excess (Deficiency)</t>
  </si>
  <si>
    <t>F.</t>
  </si>
  <si>
    <t>Percentage of administrative costs to revenue obtained from subscribers and enrollees:</t>
  </si>
  <si>
    <t>Revenue from subscribers and enrollees</t>
  </si>
  <si>
    <t>Percentage</t>
  </si>
  <si>
    <t>directly reimbursed to subscribers and enrollees:</t>
  </si>
  <si>
    <t xml:space="preserve">Total costs for health care services for the immediately </t>
  </si>
  <si>
    <t>preceding six months:</t>
  </si>
  <si>
    <t>G.</t>
  </si>
  <si>
    <t xml:space="preserve">If the amount of health care expenses incurred during the six month </t>
  </si>
  <si>
    <t xml:space="preserve">period immediately preceding the date of the report which </t>
  </si>
  <si>
    <t xml:space="preserve">reimbursed to subscribers and enrollees exceeds 10% of the </t>
  </si>
  <si>
    <t>total costs for health care services for the immediately preceding six</t>
  </si>
  <si>
    <t>months, the following information, determined as of the date of the</t>
  </si>
  <si>
    <t>reports, shall be provided:</t>
  </si>
  <si>
    <t xml:space="preserve">Amount of all claims for noncontracting provider services received for </t>
  </si>
  <si>
    <t>reimbursement but not yet processed:</t>
  </si>
  <si>
    <t>Amount of all claims for noncontracting provider services denied for</t>
  </si>
  <si>
    <t>reimbursement during the previous 45 days:</t>
  </si>
  <si>
    <t>Amount of all claims for noncontracting provider services approved for</t>
  </si>
  <si>
    <t>reimbursement but not yet paid:</t>
  </si>
  <si>
    <t>An estimate of the amount of claims for noncontracting provider</t>
  </si>
  <si>
    <t>services incurred, but not reported:</t>
  </si>
  <si>
    <t xml:space="preserve">Compliance with Section 1377(a) as determined in accordance with </t>
  </si>
  <si>
    <t>such section, as follows:</t>
  </si>
  <si>
    <t>Large Group Commercial</t>
  </si>
  <si>
    <t xml:space="preserve">Age all claims on hand at the end of each month. Use the date of receipt to determine the number of days the claims is outstanding.  </t>
  </si>
  <si>
    <t>Cash &amp; cash equivalents maintained</t>
  </si>
  <si>
    <t>Noncontracting provider claims</t>
  </si>
  <si>
    <t>(aggregate of total of items 29 - 32 above)</t>
  </si>
  <si>
    <t>Cash &amp; cash equivalents reported to be</t>
  </si>
  <si>
    <t>maintained (120% x Line 35)</t>
  </si>
  <si>
    <t>Prem_Capit_YTD</t>
  </si>
  <si>
    <t>Medicare_Prem_YTD</t>
  </si>
  <si>
    <t>Medicaid_Prem_YTD</t>
  </si>
  <si>
    <t>Invest_Other_Rev_YTD</t>
  </si>
  <si>
    <t>Copay_COB_Subrg_YTD</t>
  </si>
  <si>
    <t>Med_Hosp_Expens_YTD</t>
  </si>
  <si>
    <t>Admin_Exp_YTD</t>
  </si>
  <si>
    <t>Fed_IncTax_YTD</t>
  </si>
  <si>
    <t>Intrst_Paid_YTD</t>
  </si>
  <si>
    <t>Proceeds_RestCash_YTD</t>
  </si>
  <si>
    <t>Proceeds_Invest_YTD</t>
  </si>
  <si>
    <t>Proceeds_SalesOf_YTD</t>
  </si>
  <si>
    <t>Pay_RestCash_YTD</t>
  </si>
  <si>
    <t>Pay_Invest_YTD</t>
  </si>
  <si>
    <t>Pay_Prop_YTD</t>
  </si>
  <si>
    <t>Proceeds_Capital_Stock_YTD</t>
  </si>
  <si>
    <t>Proceeds_Loan_NonAfill_YTD</t>
  </si>
  <si>
    <t>Proceeds_Loan_Afill_YTD</t>
  </si>
  <si>
    <t>Pay_Loan_NonAfill_YTD</t>
  </si>
  <si>
    <t>Pay_Loan_Afill_YTD</t>
  </si>
  <si>
    <t>Div_Paid_YTD</t>
  </si>
  <si>
    <t>Cash_Equiv_Beg_YTD</t>
  </si>
  <si>
    <t>Cash_Equiv_End_YTD</t>
  </si>
  <si>
    <t>Agg_Finance_YTD</t>
  </si>
  <si>
    <t>Net_Oper_Act_YTD</t>
  </si>
  <si>
    <t>Net_Inv_Act_YTD</t>
  </si>
  <si>
    <t>Net_Fin_Act_YTD</t>
  </si>
  <si>
    <t>Net_Cash_YTD</t>
  </si>
  <si>
    <t>NetIncome_YTD</t>
  </si>
  <si>
    <t>Deprec_Amortiz_YTD</t>
  </si>
  <si>
    <t>Note</t>
  </si>
  <si>
    <t>Receivables_YTD</t>
  </si>
  <si>
    <t>Prepaid_Expenses_YTD</t>
  </si>
  <si>
    <t>Affiliate_Rec_YTD</t>
  </si>
  <si>
    <t>Accounts_Pay_YTD</t>
  </si>
  <si>
    <t>(1) Enter prior quarter 2-Income, Line 25</t>
  </si>
  <si>
    <t>(2) Enter prior quarter 2-Income, Line 12 + Line 13 + Line 15 + Line 17 + Line 21</t>
  </si>
  <si>
    <t>(3) Enter prior quarter 2-Income, Line 20</t>
  </si>
  <si>
    <t>Note 4</t>
  </si>
  <si>
    <t>Claims_Pay_YTD</t>
  </si>
  <si>
    <t>Unearned_Prem_YTD</t>
  </si>
  <si>
    <t>Agg_Adj_NetIncome_YTD</t>
  </si>
  <si>
    <t>Tot_Adj_YTD</t>
  </si>
  <si>
    <t>db_tne1</t>
  </si>
  <si>
    <t>required_tne1</t>
  </si>
  <si>
    <t>Net_Equity</t>
  </si>
  <si>
    <t>Add_Debt</t>
  </si>
  <si>
    <t>Less_Unsecure</t>
  </si>
  <si>
    <t>TNE</t>
  </si>
  <si>
    <t>Req_TNE</t>
  </si>
  <si>
    <t>TNE_Excess</t>
  </si>
  <si>
    <t>Revenue_Subscribers</t>
  </si>
  <si>
    <t>Admin_Costs</t>
  </si>
  <si>
    <t>Admin_Percent</t>
  </si>
  <si>
    <t>HC_Expenses</t>
  </si>
  <si>
    <t>Total_Costs</t>
  </si>
  <si>
    <t>HC_Percent</t>
  </si>
  <si>
    <t>db_tne2</t>
  </si>
  <si>
    <t>required_tne2</t>
  </si>
  <si>
    <t>Claims_Not_Processed</t>
  </si>
  <si>
    <t>Claims_Denied</t>
  </si>
  <si>
    <t>Claims_Not_Paid</t>
  </si>
  <si>
    <t>Claims_Not_Reported</t>
  </si>
  <si>
    <t>Cash_Equiv</t>
  </si>
  <si>
    <t>NonCont_Claims</t>
  </si>
  <si>
    <t>Cash_Equiv_Reported</t>
  </si>
  <si>
    <t>Dep_Required</t>
  </si>
  <si>
    <t>Excess_Reserve</t>
  </si>
  <si>
    <t>Prem_Revenue</t>
  </si>
  <si>
    <t>Tot_Prem_Revenue</t>
  </si>
  <si>
    <t>POS_Percent</t>
  </si>
  <si>
    <t>HC_Expend</t>
  </si>
  <si>
    <t>Tot_HC_Expend</t>
  </si>
  <si>
    <t>POS_EOP</t>
  </si>
  <si>
    <t>NonPhysician</t>
  </si>
  <si>
    <t>Tot_Ambulatory</t>
  </si>
  <si>
    <t>Tot_Pat_days</t>
  </si>
  <si>
    <t>Ann_Hosp_Days</t>
  </si>
  <si>
    <t>Aver_Stay_POS</t>
  </si>
  <si>
    <t>Mthly_Claims</t>
  </si>
  <si>
    <t>Mthly_Not_Reported</t>
  </si>
  <si>
    <t>Net Administrative Costs</t>
  </si>
  <si>
    <t>Small Group Commercial</t>
  </si>
  <si>
    <t>Total_120</t>
  </si>
  <si>
    <t>Deposit</t>
  </si>
  <si>
    <t>db_fullservice</t>
  </si>
  <si>
    <t>db_specialized</t>
  </si>
  <si>
    <t>required_fullservice</t>
  </si>
  <si>
    <t>required_specialized</t>
  </si>
  <si>
    <t>Min_TNE_FS</t>
  </si>
  <si>
    <t>Min_TNE_Spec</t>
  </si>
  <si>
    <t>APR_FS</t>
  </si>
  <si>
    <t>APR_Spec</t>
  </si>
  <si>
    <t>APR_Excess_FS</t>
  </si>
  <si>
    <t>APR_Excess_Spec</t>
  </si>
  <si>
    <t>Tot_Revenue_FS</t>
  </si>
  <si>
    <t>Tot_Revenue_Spec</t>
  </si>
  <si>
    <t>AHCE_FS</t>
  </si>
  <si>
    <t>AHCE_Spec</t>
  </si>
  <si>
    <t>AHCE_Excess_FS</t>
  </si>
  <si>
    <t>AHCE_Excess_Spec</t>
  </si>
  <si>
    <t>AHOSPE_FS</t>
  </si>
  <si>
    <t>AHOSPE_Spec</t>
  </si>
  <si>
    <t>Total_FS</t>
  </si>
  <si>
    <t>Total_Spec</t>
  </si>
  <si>
    <t>Req_TNE_FS</t>
  </si>
  <si>
    <t>Req_TNE_Spec</t>
  </si>
  <si>
    <t>db_postne1</t>
  </si>
  <si>
    <t>required_postne1</t>
  </si>
  <si>
    <t>Less_Receivables</t>
  </si>
  <si>
    <t>Min_TNE</t>
  </si>
  <si>
    <t>A12_HC_Expend</t>
  </si>
  <si>
    <t>A12_Total</t>
  </si>
  <si>
    <t>Min_TNE_Recalc</t>
  </si>
  <si>
    <t>A3_HC_Expend</t>
  </si>
  <si>
    <t>A3_Total</t>
  </si>
  <si>
    <t>Req_TNE_130</t>
  </si>
  <si>
    <t>Difference</t>
  </si>
  <si>
    <t>HC_Expend_FS</t>
  </si>
  <si>
    <t>HC_Expend_Spec</t>
  </si>
  <si>
    <t>CAP_Pay_FS</t>
  </si>
  <si>
    <t>Deposit required (100% of Line 36)</t>
  </si>
  <si>
    <t>Excess (deficient) reserves (Line 34 - Line 37)</t>
  </si>
  <si>
    <t>Percentage of premium revenue earned from point-of-service plan contracts:</t>
  </si>
  <si>
    <t>Premium revenue earned from point-of-service plan contracts</t>
  </si>
  <si>
    <t>Total premium revenue earned</t>
  </si>
  <si>
    <t xml:space="preserve">Percentage of total health care expenditures incurred for enrollees for </t>
  </si>
  <si>
    <t>out-of-network services for point-of-service enrollees:</t>
  </si>
  <si>
    <t>Total health care expenditures</t>
  </si>
  <si>
    <t>Point-of-Service Enrollment at end of period</t>
  </si>
  <si>
    <t>Total Ambulatory encounters for period for point-of-service enrollees:</t>
  </si>
  <si>
    <t>Physician</t>
  </si>
  <si>
    <t>Non-Physician</t>
  </si>
  <si>
    <t>Total Patient Days Incurred for Point-of-Service enrollees</t>
  </si>
  <si>
    <t>Annualized Hospital Days/1000 for Point-of-Service enrollees</t>
  </si>
  <si>
    <t>Average Length of Stay for Point of Service enrollees</t>
  </si>
  <si>
    <t>Compliance with Section 1374.68(a) as follows:</t>
  </si>
  <si>
    <t>Current Monthly Claims Payable for out-of-network coverage</t>
  </si>
  <si>
    <t>or services provided under Point-of-Service Contracts:</t>
  </si>
  <si>
    <t>QUARTERLY FINANCIAL REPORTING FORM</t>
  </si>
  <si>
    <t>FOR THE QUARTER ENDING:</t>
  </si>
  <si>
    <t>Quarterly</t>
  </si>
  <si>
    <t>CASH AND CASH EQUIVALENTS AT BEGINNING OF THE QUARTER</t>
  </si>
  <si>
    <t>CASH AND CASH EQUIVALENTS AT END OF THE QUARTER</t>
  </si>
  <si>
    <t>Schedule E</t>
  </si>
  <si>
    <t>This schedule is not required for the quarterly report.</t>
  </si>
  <si>
    <t>db_cp</t>
  </si>
  <si>
    <t>required_cp</t>
  </si>
  <si>
    <t>Prem_CP</t>
  </si>
  <si>
    <t>Capitn_CP</t>
  </si>
  <si>
    <t>Copay_Subr_CP</t>
  </si>
  <si>
    <t>XVIII_Medicare_CP</t>
  </si>
  <si>
    <t>XIX_Medicaid_CP</t>
  </si>
  <si>
    <t>FFS_CP</t>
  </si>
  <si>
    <t>POS_CP</t>
  </si>
  <si>
    <t>Interest_CP</t>
  </si>
  <si>
    <t>RiskPool_Rev_CP</t>
  </si>
  <si>
    <t>Agg_Other_Rev_CP</t>
  </si>
  <si>
    <t>Tot_Rev_CP</t>
  </si>
  <si>
    <t>Inpat_Capit_CP</t>
  </si>
  <si>
    <t>Inpat_PerDm_CP</t>
  </si>
  <si>
    <t>Inpat_FFS_CP</t>
  </si>
  <si>
    <t>PPS_Capit_CP</t>
  </si>
  <si>
    <t>PPS_NonCap_CP</t>
  </si>
  <si>
    <t>OMPS_Capit_CP</t>
  </si>
  <si>
    <t>OMPS_NonCap_CP</t>
  </si>
  <si>
    <t>NonContrct_CP</t>
  </si>
  <si>
    <t>POS_OON_CP</t>
  </si>
  <si>
    <t>Pharm_Exp_Cap_CP</t>
  </si>
  <si>
    <t>Pharm_Exp_FFS_CP</t>
  </si>
  <si>
    <t>Agg_Med_Cap_CP</t>
  </si>
  <si>
    <t>Agg_Med_NonCap_CP</t>
  </si>
  <si>
    <t>Tot_Med_CP</t>
  </si>
  <si>
    <t>Compensat_CP</t>
  </si>
  <si>
    <t>Interest_Exp_CP</t>
  </si>
  <si>
    <t>ODA_CP</t>
  </si>
  <si>
    <t>Manage_Fee_CP</t>
  </si>
  <si>
    <t>Markt_CP</t>
  </si>
  <si>
    <t>Affiliate_Admin_CP</t>
  </si>
  <si>
    <t>Agg_Admin_CP</t>
  </si>
  <si>
    <t>Tot_Admin_CP</t>
  </si>
  <si>
    <t>Tot_Exp_CP</t>
  </si>
  <si>
    <t>Extra_Item_CP</t>
  </si>
  <si>
    <t>Prov_Taxes_CP</t>
  </si>
  <si>
    <t>Beg_Prd_CP</t>
  </si>
  <si>
    <t>Aud_Adjst_CP</t>
  </si>
  <si>
    <t>Common_Stock_CP</t>
  </si>
  <si>
    <t>Pref_Stock_CP</t>
  </si>
  <si>
    <t>Paid_Surplus_CP</t>
  </si>
  <si>
    <t>Contrib_Cap_CP</t>
  </si>
  <si>
    <t>Retained_Earn_CP</t>
  </si>
  <si>
    <t>Net_Inc_CP</t>
  </si>
  <si>
    <t>Div_Stockholders_CP</t>
  </si>
  <si>
    <t>Agg_Change_Ret_CP</t>
  </si>
  <si>
    <t>Agg_Change_NetWorth_CP</t>
  </si>
  <si>
    <t>Tot_NetWorth_EOP_CP</t>
  </si>
  <si>
    <t>Prem_Capit_CP</t>
  </si>
  <si>
    <t>Medicare_Prem_CP</t>
  </si>
  <si>
    <t>Medicaid_Prem_CP</t>
  </si>
  <si>
    <t>Invest_Other_Rev_CP</t>
  </si>
  <si>
    <t>Copay_COB_Subrg_CP</t>
  </si>
  <si>
    <t>Med_Hosp_Expens_CP</t>
  </si>
  <si>
    <t>Admin_Exp_CP</t>
  </si>
  <si>
    <t>Fed_IncTax_CP</t>
  </si>
  <si>
    <t>Intrst_Paid_CP</t>
  </si>
  <si>
    <t>(4) Enter prior quarter 2-Income, Line13</t>
  </si>
  <si>
    <t>Net_Oper_Act_CP</t>
  </si>
  <si>
    <t>Proceeds_RestCash_CP</t>
  </si>
  <si>
    <t>Proceeds_Invest_CP</t>
  </si>
  <si>
    <t>Proceeds_SalesOf_CP</t>
  </si>
  <si>
    <t>Pay_RestCash_CP</t>
  </si>
  <si>
    <t>Pay_Invest_CP</t>
  </si>
  <si>
    <t>Pay_Prop_CP</t>
  </si>
  <si>
    <t>Net_Inv_Act_CP</t>
  </si>
  <si>
    <t>Proceeds_Capital_Stock_CP</t>
  </si>
  <si>
    <t>Proceeds_Loan_NonAfill_CP</t>
  </si>
  <si>
    <t>Proceeds_Loan_Afill_CP</t>
  </si>
  <si>
    <t>Pay_Loan_NonAfill_CP</t>
  </si>
  <si>
    <t>Pay_Loan_Afill_CP</t>
  </si>
  <si>
    <t>Div_Paid_CP</t>
  </si>
  <si>
    <t>Agg_Finance_CP</t>
  </si>
  <si>
    <t>Net_Fin_Act_CP</t>
  </si>
  <si>
    <t>Net_Cash_CP</t>
  </si>
  <si>
    <t>Cash_Equiv_Beg_CP</t>
  </si>
  <si>
    <t>Cash_Equiv_End_CP</t>
  </si>
  <si>
    <t>NetIncome_CP</t>
  </si>
  <si>
    <t>Deprec_Amortiz_CP</t>
  </si>
  <si>
    <t>Receivables_CP</t>
  </si>
  <si>
    <t>Prepaid_Expenses_CP</t>
  </si>
  <si>
    <t>Affiliate_Rec_CP</t>
  </si>
  <si>
    <t>Accounts_Pay_CP</t>
  </si>
  <si>
    <t>Claims_Pay_CP</t>
  </si>
  <si>
    <t>Unearned_Prem_CP</t>
  </si>
  <si>
    <t>Agg_Adj_NetIncome_CP</t>
  </si>
  <si>
    <t>Tot_Adj_CP</t>
  </si>
  <si>
    <t>Current monthly incurred but not reported claims</t>
  </si>
  <si>
    <t>balance for out-of-network coverage or services</t>
  </si>
  <si>
    <t>provided under Point-of-Service contracts</t>
  </si>
  <si>
    <t>Total times 120%</t>
  </si>
  <si>
    <t>Deposit (Greater of Line 56 or minimum of $200,000)</t>
  </si>
  <si>
    <t>REQUIRED TANGIBLE NET EQUITY (TNE) CALCULATION:</t>
  </si>
  <si>
    <t>TNE required must be equal to the GREATER of "A" "B" or "C" below (See Rule 1300.76)</t>
  </si>
  <si>
    <t>Full Service</t>
  </si>
  <si>
    <t xml:space="preserve">Specialized </t>
  </si>
  <si>
    <t>Plans</t>
  </si>
  <si>
    <t>Minimum TNE Requirement</t>
  </si>
  <si>
    <t>REVENUES:</t>
  </si>
  <si>
    <t xml:space="preserve">2% of the first $150 million of </t>
  </si>
  <si>
    <t>2% of the first $7.5 million of annualized</t>
  </si>
  <si>
    <t>annualized premium revenues</t>
  </si>
  <si>
    <t>premium revenue</t>
  </si>
  <si>
    <t>Plus</t>
  </si>
  <si>
    <t>1% of annualized premium revenues</t>
  </si>
  <si>
    <t>1% of annualized premium revenue in</t>
  </si>
  <si>
    <t>in excess of $150 million</t>
  </si>
  <si>
    <t>excess of $7.5 million</t>
  </si>
  <si>
    <t>HEALTHCARE EXPENDITURES:</t>
  </si>
  <si>
    <t>8% of the first $150 million of annualized</t>
  </si>
  <si>
    <t xml:space="preserve">8% of the first $7.5 million of annualized </t>
  </si>
  <si>
    <t>health care expenditures, except those paid on</t>
  </si>
  <si>
    <t>health care expenditures, except those paid</t>
  </si>
  <si>
    <t>a capitated or managed hospital basis.</t>
  </si>
  <si>
    <t>on a capitated or managed hospital basis.</t>
  </si>
  <si>
    <t>4% of annualized health care expenditures</t>
  </si>
  <si>
    <t xml:space="preserve">in excess of $150 million except those </t>
  </si>
  <si>
    <t>in excess of $7.5 million except those paid</t>
  </si>
  <si>
    <t>paid on a capitated or managed hospital</t>
  </si>
  <si>
    <t>on a capitated or managed hospital payment</t>
  </si>
  <si>
    <t>payment basis.</t>
  </si>
  <si>
    <t>basis.</t>
  </si>
  <si>
    <t>4% of the annualized hospital expenditures</t>
  </si>
  <si>
    <t>paid on a managed hospital payment basis.</t>
  </si>
  <si>
    <t>Required "TNE" - Greater of "A" "B" or "C"</t>
  </si>
  <si>
    <t xml:space="preserve">KNOX -KEENE </t>
  </si>
  <si>
    <t>PURSUANT TO SECTIONS 1374.64</t>
  </si>
  <si>
    <t>POINT OF SERVICE "ADJUSTED" TANGIBLE NET EQUITY CALCULATION</t>
  </si>
  <si>
    <t>Calculation of Tangible Net Equity and required Tangible Net Equity in accordance with Section 1374.64:</t>
  </si>
  <si>
    <t>Add: Subordinated Debt and Subordinated Interest</t>
  </si>
  <si>
    <t>ADJUSTED REQUIRED MINIMUM TANGIBLE NET EQUITY CALCULATION:</t>
  </si>
  <si>
    <t>I.</t>
  </si>
  <si>
    <t>Plan is required to have and maintain TNE as required by Rule 1300.76 (a)(1) or (2):</t>
  </si>
  <si>
    <t>Minimum TNE as calculated under Rule 1300.76 (a)(1) or (2)</t>
  </si>
  <si>
    <t>10% of annualized health care expenditures for out-of-network</t>
  </si>
  <si>
    <t>service for point-of-service enrollees</t>
  </si>
  <si>
    <t>II.</t>
  </si>
  <si>
    <t>Plan is required to have and maintain TNE as required by Rule 1300.76 (a)(3):</t>
  </si>
  <si>
    <t>PART A</t>
  </si>
  <si>
    <t>Minimum TNE as recalculated to exclude annualized healthcare</t>
  </si>
  <si>
    <t>expenditures for out-of-network services for point-of-service</t>
  </si>
  <si>
    <t>enrollees (attach worksheet Page 32)</t>
  </si>
  <si>
    <t>services for point-of-service enrollees</t>
  </si>
  <si>
    <t>III.</t>
  </si>
  <si>
    <t>Encounter Data must be excluded from all claim categories reported in this schedule.  Provide Notes to SECTION III below for Column 4 and 5 if explanations are warranted.</t>
  </si>
  <si>
    <t>MINIMUM TNE REQUIREMENT TO DETERMINE MONTHLY REPORTING</t>
  </si>
  <si>
    <t>WORKSHEET FOR ADJUSTED TANGIBLE NET EQUITY CALCULATION</t>
  </si>
  <si>
    <t>Specialized</t>
  </si>
  <si>
    <t>Health care expenditures for period</t>
  </si>
  <si>
    <t>Less:</t>
  </si>
  <si>
    <t>db_contracting</t>
  </si>
  <si>
    <t>db_noncontracting</t>
  </si>
  <si>
    <t>required_contracting</t>
  </si>
  <si>
    <t>required_noncontracting</t>
  </si>
  <si>
    <t>Acnt_Pay_Cont</t>
  </si>
  <si>
    <t>Capitation_Pay_Cont</t>
  </si>
  <si>
    <t>Claims_Pay_Cont</t>
  </si>
  <si>
    <t>Claims_Non</t>
  </si>
  <si>
    <t>Incur_Claims_Cont</t>
  </si>
  <si>
    <t>Incur_Claims_Non</t>
  </si>
  <si>
    <t>POS_Claims_Cont</t>
  </si>
  <si>
    <t>POS_Claims_Non</t>
  </si>
  <si>
    <t>POS_Incur_Cont</t>
  </si>
  <si>
    <t>POS_Incur_Non</t>
  </si>
  <si>
    <t>Med_Liab_Cont</t>
  </si>
  <si>
    <t>Med_Liab_Non</t>
  </si>
  <si>
    <t>Unearn_Prem_Cont</t>
  </si>
  <si>
    <t>Loans_Notes_Cont</t>
  </si>
  <si>
    <t>Affiliate_Amnt_Crnt_Cont</t>
  </si>
  <si>
    <t>Loans_Notes_NotSub_Cont</t>
  </si>
  <si>
    <t>Loans_Notes_Sub_Cont</t>
  </si>
  <si>
    <t>Accrued_SubIntrst_Cont</t>
  </si>
  <si>
    <t>AmountDueAffil_LT_Cont</t>
  </si>
  <si>
    <t>Agg_Curr_Liab_Cont</t>
  </si>
  <si>
    <t>Agg_Curr_Liab_Non</t>
  </si>
  <si>
    <t>Agg_Other_Liab_Cont</t>
  </si>
  <si>
    <t>Tot_Curr_Liab_Cont</t>
  </si>
  <si>
    <t>Tot_Curr_Liab_Non</t>
  </si>
  <si>
    <t>Tot_Other_Liab_Cont</t>
  </si>
  <si>
    <t>Tot_Liab_Cont</t>
  </si>
  <si>
    <t>Tot_Liab_Non</t>
  </si>
  <si>
    <t>db_ytd</t>
  </si>
  <si>
    <t>required_ytd</t>
  </si>
  <si>
    <t>Prem_YTD</t>
  </si>
  <si>
    <t>Capitn_YTD</t>
  </si>
  <si>
    <t>Copay_Subr_YTD</t>
  </si>
  <si>
    <t>CETypeID</t>
  </si>
  <si>
    <t>XVIII_Medicare_YTD</t>
  </si>
  <si>
    <t>FFS_YTD</t>
  </si>
  <si>
    <t>XIX_Medicaid_YTD</t>
  </si>
  <si>
    <t>POS_YTD</t>
  </si>
  <si>
    <t>Interest_YTD</t>
  </si>
  <si>
    <t>RiskPool_Rev_YTD</t>
  </si>
  <si>
    <t>Agg_Other_Rev_YTD</t>
  </si>
  <si>
    <t>Tot_Rev_YTD</t>
  </si>
  <si>
    <t>Inpat_Capit_YTD</t>
  </si>
  <si>
    <t>Inpat_PerDm_YTD</t>
  </si>
  <si>
    <t>Inpat_FFS_YTD</t>
  </si>
  <si>
    <t>PPS_Capit_YTD</t>
  </si>
  <si>
    <t>PPS_NonCap_YTD</t>
  </si>
  <si>
    <t>OMPS_Capit_YTD</t>
  </si>
  <si>
    <t>OMPS_NonCap_YTD</t>
  </si>
  <si>
    <t>NonContrct_YTD</t>
  </si>
  <si>
    <t>POS_OON_YTD</t>
  </si>
  <si>
    <t>Pharm_Exp_Cap_YTD</t>
  </si>
  <si>
    <t>Pharm_Exp_FFS_YTD</t>
  </si>
  <si>
    <t>Compensat_YTD</t>
  </si>
  <si>
    <t>Interest_Exp_YTD</t>
  </si>
  <si>
    <t>ODA_YTD</t>
  </si>
  <si>
    <t>Manage_Fee_YTD</t>
  </si>
  <si>
    <t>Markt_YTD</t>
  </si>
  <si>
    <t>Affiliate_Admin_YTD</t>
  </si>
  <si>
    <t>Extra_Item_YTD</t>
  </si>
  <si>
    <t>Prov_Taxes_YTD</t>
  </si>
  <si>
    <t>Agg_Med_Cap_YTD</t>
  </si>
  <si>
    <t>Agg_Med_NonCap_YTD</t>
  </si>
  <si>
    <t>Agg_Admin_YTD</t>
  </si>
  <si>
    <t>Tot_Med_YTD</t>
  </si>
  <si>
    <t>Tot_Admin_YTD</t>
  </si>
  <si>
    <t>Tot_Exp_YTD</t>
  </si>
  <si>
    <t>Beg_Prd_YTD</t>
  </si>
  <si>
    <t>Aud_Adjst_YTD</t>
  </si>
  <si>
    <t>Common_Stock_YTD</t>
  </si>
  <si>
    <t>Pref_Stock_YTD</t>
  </si>
  <si>
    <t>Paid_Surplus_YTD</t>
  </si>
  <si>
    <t>Contrib_Cap_YTD</t>
  </si>
  <si>
    <t>Retained_Earn_YTD</t>
  </si>
  <si>
    <t>Net_Inc_YTD</t>
  </si>
  <si>
    <t>Div_Stockholders_YTD</t>
  </si>
  <si>
    <t>Common_Stock</t>
  </si>
  <si>
    <t>Pref_Stock</t>
  </si>
  <si>
    <t>Paid_Surplus</t>
  </si>
  <si>
    <t>Contrib_Cap</t>
  </si>
  <si>
    <t>Retained_Earn</t>
  </si>
  <si>
    <t>Agg_Change_Ret_YTD</t>
  </si>
  <si>
    <t>Agg_Change_NetWorth_YTD</t>
  </si>
  <si>
    <t>Agg_Other_NetWorth</t>
  </si>
  <si>
    <t>Tot_NetWorth_EOP_YTD</t>
  </si>
  <si>
    <t>Tot_NetWorth</t>
  </si>
  <si>
    <t>db_total</t>
  </si>
  <si>
    <t>required_total</t>
  </si>
  <si>
    <t>Capitated or managed hospital payment basis expenditures</t>
  </si>
  <si>
    <t>Health care expenditures for out-of-network services</t>
  </si>
  <si>
    <t>for point-of-service enrollees</t>
  </si>
  <si>
    <t>Result</t>
  </si>
  <si>
    <t>Annualized</t>
  </si>
  <si>
    <t>Multiply by 8%</t>
  </si>
  <si>
    <t>Annualized health care expenditures except those paid</t>
  </si>
  <si>
    <t xml:space="preserve">on a capitated or managed hospital payment basis and </t>
  </si>
  <si>
    <t xml:space="preserve">excluding health care expenditures for out-of-network </t>
  </si>
  <si>
    <t>Annualized healthcare expenditures, except those</t>
  </si>
  <si>
    <t>paid on a capitated or managed hospital basis</t>
  </si>
  <si>
    <t>Note 1</t>
  </si>
  <si>
    <t>Note 2</t>
  </si>
  <si>
    <t>Note 3</t>
  </si>
  <si>
    <t>(1) Enter prior quarter 2-Income, Line 1 + Line 2 + Line 4 + Line 5 + Line 7 + Line 9</t>
  </si>
  <si>
    <t>(2) Enter prior quarter 2-Income, Line 14 + Line 16 + Line 18 + Line 19 + Line 22 + Line 24</t>
  </si>
  <si>
    <t>(3) Enter prior quarter 2-Income, Line 13</t>
  </si>
  <si>
    <t>DETAILS OF WRITE-INS AGGREGATED AT ITEM 32 FOR OTHER ADMINISTRATIVE EXPENSES (2 - Income)</t>
  </si>
  <si>
    <t>DETAILS OF WRITE-INS AGGREGATED AT ITEM 48 FOR CHANGES IN RETAINED EARNINGS (2 - Income)</t>
  </si>
  <si>
    <t>DETAILS OF WRITE-INS AGGREGATED AT ITEM 49 FOR CHANGES OF OTHER NET WORTH ITEMS (2 - Income)</t>
  </si>
  <si>
    <t>N/A</t>
  </si>
  <si>
    <t>(lines 1, 2, 4, 5, 7, 9 from Income Statement)</t>
  </si>
  <si>
    <t>(line 13 from Income Statement)</t>
  </si>
  <si>
    <t>REPORT #1 ---- PART A:  ASSETS</t>
  </si>
  <si>
    <t>A</t>
  </si>
  <si>
    <t>B</t>
  </si>
  <si>
    <t>CURRENT ASSETS:</t>
  </si>
  <si>
    <t>OTHER ASSETS:</t>
  </si>
  <si>
    <t>STATE OF CALIFORNIA</t>
  </si>
  <si>
    <t>DEPARTMENT OF MANAGED HEALTH CARE</t>
  </si>
  <si>
    <t>HEALTH CARE SERVICE PLAN</t>
  </si>
  <si>
    <t>REPORT #1 ---- PART B:  LIABILITIES AND NET WORTH</t>
  </si>
  <si>
    <t>Non-</t>
  </si>
  <si>
    <t>CURRENT LIABILITIES:</t>
  </si>
  <si>
    <t>OTHER LIABILITIES:</t>
  </si>
  <si>
    <t>EXPENSES:</t>
  </si>
  <si>
    <t>Medical and Hospital</t>
  </si>
  <si>
    <t>TOTAL MEDICAL AND HOSPITAL (Items 12 to 24)</t>
  </si>
  <si>
    <t>Administration</t>
  </si>
  <si>
    <t>TOTAL ADMINISTRATION (Items 26 to 32)</t>
  </si>
  <si>
    <t>NET WORTH:</t>
  </si>
  <si>
    <t>NET WORTH END OF PERIOD (Items 39 to 49)</t>
  </si>
  <si>
    <t>CASH FLOW PROVIDED BY FINANCING ACTIVITIES:</t>
  </si>
  <si>
    <t>RECONCILIATION OF NET INCOME TO NET CASH PROVIDED BY OPERATING ACTIVITIES:</t>
  </si>
  <si>
    <t>REPORT #4:  ENROLLMENT AND UTILIZATION TABLE</t>
  </si>
  <si>
    <t>TOTAL ENROLLMENT</t>
  </si>
  <si>
    <r>
      <t xml:space="preserve">were or will be </t>
    </r>
    <r>
      <rPr>
        <sz val="10"/>
        <rFont val="Times New Roman"/>
        <family val="1"/>
      </rPr>
      <t xml:space="preserve">paid to noncontracting providers or directly </t>
    </r>
  </si>
  <si>
    <t>SCHEDULE A</t>
  </si>
  <si>
    <t>SCHEDULE B</t>
  </si>
  <si>
    <t>SCHEDULE F</t>
  </si>
  <si>
    <t>SCHEDULE K</t>
  </si>
  <si>
    <t>Health Plan Name</t>
  </si>
  <si>
    <t>File Number ID</t>
  </si>
  <si>
    <t>Multiply by 4%</t>
  </si>
  <si>
    <t>Annualized hospital expenditures paid on a  managed</t>
  </si>
  <si>
    <t>hospital payment basis and excluding health care</t>
  </si>
  <si>
    <t>db_included</t>
  </si>
  <si>
    <t>db_excluded</t>
  </si>
  <si>
    <t>required_included</t>
  </si>
  <si>
    <t>required_excluded</t>
  </si>
  <si>
    <t>Cash_Non</t>
  </si>
  <si>
    <t>Cash_Admit</t>
  </si>
  <si>
    <t>ST_Investments_Admit</t>
  </si>
  <si>
    <t>ST_Investments_Non</t>
  </si>
  <si>
    <t>Prem_Rec_Admit</t>
  </si>
  <si>
    <t>Prem_Rec_Non</t>
  </si>
  <si>
    <t>Inrst_Rec_Admit</t>
  </si>
  <si>
    <t>Inrst_Rec_Non</t>
  </si>
  <si>
    <t>Shared_Rec_Admit</t>
  </si>
  <si>
    <t>Shared_Rec_Non</t>
  </si>
  <si>
    <t>HC_Rec_Admit</t>
  </si>
  <si>
    <t>HC_Rec_Non</t>
  </si>
  <si>
    <t>Prepaid_Exp_Admit</t>
  </si>
  <si>
    <t>Prepaid_Exp_Non</t>
  </si>
  <si>
    <t>SA_Rec_Crnt_Admit</t>
  </si>
  <si>
    <t>SA_Rec_Crnt_Non</t>
  </si>
  <si>
    <t>UA_Rec_Crnt_Admit</t>
  </si>
  <si>
    <t>UA_Rec_Crnt_Non</t>
  </si>
  <si>
    <t>Rest_Assets_Admit</t>
  </si>
  <si>
    <t>Rest_Assets_Non</t>
  </si>
  <si>
    <t>LT_Invest_Admin</t>
  </si>
  <si>
    <t>LT_Invest_Non</t>
  </si>
  <si>
    <t>Assets_Gdwill_Non</t>
  </si>
  <si>
    <t>SA_Rec_LT_Admit</t>
  </si>
  <si>
    <t>SA_Rec_LT_Non</t>
  </si>
  <si>
    <t>UA_Rec_PD_Non</t>
  </si>
  <si>
    <t>Prop_LBI_Admit</t>
  </si>
  <si>
    <t>Prop_LBI_Non</t>
  </si>
  <si>
    <t>Prop_FE_Admit</t>
  </si>
  <si>
    <t>Prop_FE_Non</t>
  </si>
  <si>
    <t>Prop_Comp_Admit</t>
  </si>
  <si>
    <t>Prop_Comp_Non</t>
  </si>
  <si>
    <t>Prop_LseImprov_Admit</t>
  </si>
  <si>
    <t>Prop_LseImprov_Non</t>
  </si>
  <si>
    <t>Prop_Const_Admit</t>
  </si>
  <si>
    <t>Prop_Const_Non</t>
  </si>
  <si>
    <t>Prop_SWDev_Admit</t>
  </si>
  <si>
    <t>Prop_SWDev_Non</t>
  </si>
  <si>
    <t>Agg_Curr_Assets_Admit</t>
  </si>
  <si>
    <t>Agg_Curr_Assets_Non</t>
  </si>
  <si>
    <t>Agg_Other_Assets_Admit</t>
  </si>
  <si>
    <t>Agg_Other_Assets_Non</t>
  </si>
  <si>
    <t>Agg_Other_Equip_Admit</t>
  </si>
  <si>
    <t>Agg_Other_Equip_Non</t>
  </si>
  <si>
    <t>Tot_Curr_Assets_Admit</t>
  </si>
  <si>
    <t>Tot_Curr_Assets_Non</t>
  </si>
  <si>
    <t>Tot_Other_Assets_Admit</t>
  </si>
  <si>
    <t>Tot_Other_Assets_Non</t>
  </si>
  <si>
    <t>Tot_Prop_Admit</t>
  </si>
  <si>
    <t>Tot_Prop_Non</t>
  </si>
  <si>
    <t>Tot_Assets_Admit</t>
  </si>
  <si>
    <t xml:space="preserve">The purpose of Schedule G is to analyze the Plan's unpaid claims inventory and is used only to monitor whether the number of claims are increasing or decreasing from one period to the next. The appropriateness of the Plan's claims processing is reviewed during the Department’s financial audit to determine compliance with the claim processing requirements of Health and Safety Code sections 1371, 1371.35 and title 28, Cal. Code Regs, section 1300.71. </t>
  </si>
  <si>
    <t>Tot_Assets_Non</t>
  </si>
  <si>
    <t>expenditures for out-of-network services for</t>
  </si>
  <si>
    <t>point-of-service enrollees</t>
  </si>
  <si>
    <t>Cash and Cash Equivalents</t>
  </si>
  <si>
    <t>Short-Term Investments</t>
  </si>
  <si>
    <t>Premiums Receivable - Net</t>
  </si>
  <si>
    <t>Interest Receivable</t>
  </si>
  <si>
    <t>Shared Risk Receivables - Net</t>
  </si>
  <si>
    <t>Other Health Care Receivables - Net</t>
  </si>
  <si>
    <t>Prepaid Expenses</t>
  </si>
  <si>
    <t>Secured Affiliate Receivables - Current</t>
  </si>
  <si>
    <t>Unsecured Affiliate Receivables - Current</t>
  </si>
  <si>
    <t>Aggregate Write-Ins for Current Assets</t>
  </si>
  <si>
    <t>1.</t>
  </si>
  <si>
    <t>2.</t>
  </si>
  <si>
    <t>3.</t>
  </si>
  <si>
    <t>4.</t>
  </si>
  <si>
    <t>5.</t>
  </si>
  <si>
    <t>6.</t>
  </si>
  <si>
    <t>7.</t>
  </si>
  <si>
    <t>8.</t>
  </si>
  <si>
    <t>9.</t>
  </si>
  <si>
    <t>10.</t>
  </si>
  <si>
    <t>TOTAL CURRENT ASSETS (Items 1 to 10)</t>
  </si>
  <si>
    <t>11.</t>
  </si>
  <si>
    <t>Restricted Assets</t>
  </si>
  <si>
    <t>Long-Term Investments</t>
  </si>
  <si>
    <t>Intangible Assets and Goodwill - Net</t>
  </si>
  <si>
    <t>Unsecured Affiliate Receivables - Past Due</t>
  </si>
  <si>
    <t>Aggregate Write-Ins for Other Assets</t>
  </si>
  <si>
    <t>TOTAL OTHER ASSETS (Items 12 to 17)</t>
  </si>
  <si>
    <t>12.</t>
  </si>
  <si>
    <t>13.</t>
  </si>
  <si>
    <t>14.</t>
  </si>
  <si>
    <t>15.</t>
  </si>
  <si>
    <t>16.</t>
  </si>
  <si>
    <t>17.</t>
  </si>
  <si>
    <t>18.</t>
  </si>
  <si>
    <t>Land, Building and Improvements</t>
  </si>
  <si>
    <t>Furniture and Equipment - Net</t>
  </si>
  <si>
    <t>Computer Equipment - Net</t>
  </si>
  <si>
    <t xml:space="preserve">Construction in Progress </t>
  </si>
  <si>
    <t>Software Development Costs</t>
  </si>
  <si>
    <t>Aggregate Write-Ins for Other Equipment</t>
  </si>
  <si>
    <t>TOTAL PROPERTY AND EQUIPMENT (Items 19 to 25)</t>
  </si>
  <si>
    <t>TOTAL ASSETS</t>
  </si>
  <si>
    <t>19.</t>
  </si>
  <si>
    <t>20.</t>
  </si>
  <si>
    <t>21.</t>
  </si>
  <si>
    <t>22.</t>
  </si>
  <si>
    <t>23.</t>
  </si>
  <si>
    <t>24.</t>
  </si>
  <si>
    <t>25.</t>
  </si>
  <si>
    <t>26.</t>
  </si>
  <si>
    <t>27.</t>
  </si>
  <si>
    <t>PROPERTY AND EQUIPMENT</t>
  </si>
  <si>
    <t>Current Period</t>
  </si>
  <si>
    <t>Trade Accounts Payable</t>
  </si>
  <si>
    <t>Capitation Payable</t>
  </si>
  <si>
    <t>Claims Payable (Reported)</t>
  </si>
  <si>
    <t>Incurred But Not Reported Claims</t>
  </si>
  <si>
    <t>POS Claims Payable (Reported)</t>
  </si>
  <si>
    <t>POS Incurred But Not Reported Claims</t>
  </si>
  <si>
    <t>Other Medical Liability</t>
  </si>
  <si>
    <t>Unearned Premiums</t>
  </si>
  <si>
    <t>Loans and Notes Payable</t>
  </si>
  <si>
    <t>Amounts Due To Affiliates - Current</t>
  </si>
  <si>
    <t>Aggregate Write-Ins for Current Liabilities</t>
  </si>
  <si>
    <t>TOTAL CURRENT LIABILITIES (Items 1 to 11)</t>
  </si>
  <si>
    <t>Loans and Notes Payable (Not Subordinated)</t>
  </si>
  <si>
    <t>Loans and Notes Payable (Subordinated)</t>
  </si>
  <si>
    <t>Accrued Subordinated Interest Payable</t>
  </si>
  <si>
    <t>Amounts Due To Affiliates - Long Term</t>
  </si>
  <si>
    <t>Aggregate Write-Ins for Other Liabilities</t>
  </si>
  <si>
    <t>TOTAL OTHER LIABILITIES (Items 13 to 17)</t>
  </si>
  <si>
    <t>TOTAL LIABILITIES</t>
  </si>
  <si>
    <t>Common Stock</t>
  </si>
  <si>
    <t>Preferred Stock</t>
  </si>
  <si>
    <t>Paid In Surplus</t>
  </si>
  <si>
    <t>Contributed Capital</t>
  </si>
  <si>
    <t>Retained Earnings (Deficit)/Fund Balance</t>
  </si>
  <si>
    <t>Aggregate Write-Ins for Other Net Worth Items</t>
  </si>
  <si>
    <t>TOTAL NET WORTH (Items 20 to 25)</t>
  </si>
  <si>
    <t>TOTAL LIABILITIES AND NET WORTH</t>
  </si>
  <si>
    <t>Contracting</t>
  </si>
  <si>
    <t>Non-Contracting</t>
  </si>
  <si>
    <t>Total</t>
  </si>
  <si>
    <t>NET WORTH</t>
  </si>
  <si>
    <t>Premiums (Commercial)</t>
  </si>
  <si>
    <t xml:space="preserve">Capitation </t>
  </si>
  <si>
    <t>Co-payments, COB, Subrogation</t>
  </si>
  <si>
    <t>Title XVIII - Medicare</t>
  </si>
  <si>
    <t>Fee-For-Service</t>
  </si>
  <si>
    <t>Point-Of-Service (POS)</t>
  </si>
  <si>
    <t>Interest</t>
  </si>
  <si>
    <t>Risk Pool Revenue</t>
  </si>
  <si>
    <t>Aggregate Write-Ins for Other Revenues</t>
  </si>
  <si>
    <t>TOTAL REVENUE (Items 1 to 10)</t>
  </si>
  <si>
    <t>Inpatient Services - Capitated</t>
  </si>
  <si>
    <t>Inpatient Services - Fee-For-Service/Case Rate</t>
  </si>
  <si>
    <t>Primary Professional Services - Capitated</t>
  </si>
  <si>
    <t>Primary Professional Services - Non-Capitated</t>
  </si>
  <si>
    <t>Other Medical Professional Services - Capitated</t>
  </si>
  <si>
    <t>Other Medical Professional Services - Non-Capitated</t>
  </si>
  <si>
    <t>Non-Contracted Emergency Room and Out-of-Area Expense, not including POS</t>
  </si>
  <si>
    <t>POS Out-Of-Network Expense</t>
  </si>
  <si>
    <t>Pharmacy Expense - Fee-For-Service</t>
  </si>
  <si>
    <t>Aggregate Write-Ins for Other Non-Capitated Medical and Hospital Expenses</t>
  </si>
  <si>
    <t>Aggregate Write-Ins for Other Capitated Medical and Hospital Expenses</t>
  </si>
  <si>
    <t>28.</t>
  </si>
  <si>
    <t>29.</t>
  </si>
  <si>
    <t>30.</t>
  </si>
  <si>
    <t>31.</t>
  </si>
  <si>
    <t>32.</t>
  </si>
  <si>
    <t>33.</t>
  </si>
  <si>
    <t>34.</t>
  </si>
  <si>
    <t>35.</t>
  </si>
  <si>
    <t>36.</t>
  </si>
  <si>
    <t>37.</t>
  </si>
  <si>
    <t>38.</t>
  </si>
  <si>
    <t>Compensation</t>
  </si>
  <si>
    <t>Interest Expense</t>
  </si>
  <si>
    <t>Occupancy, Depreciation and Amortization</t>
  </si>
  <si>
    <t>Management Fees</t>
  </si>
  <si>
    <t>Marketing</t>
  </si>
  <si>
    <t>Affiliate Administration Services</t>
  </si>
  <si>
    <t>Aggregate Write-Ins for Other Administration</t>
  </si>
  <si>
    <t>TOTAL EXPENSES</t>
  </si>
  <si>
    <t>INCOME (LOSS)</t>
  </si>
  <si>
    <t>Provision for Taxes</t>
  </si>
  <si>
    <t>NET INCOME (LOSS)</t>
  </si>
  <si>
    <t>39.</t>
  </si>
  <si>
    <t>40.</t>
  </si>
  <si>
    <t>41.</t>
  </si>
  <si>
    <t>42.</t>
  </si>
  <si>
    <t>43.</t>
  </si>
  <si>
    <t>44.</t>
  </si>
  <si>
    <t>45.</t>
  </si>
  <si>
    <t>46.</t>
  </si>
  <si>
    <t>47.</t>
  </si>
  <si>
    <t>48.</t>
  </si>
  <si>
    <t>49.</t>
  </si>
  <si>
    <t>50.</t>
  </si>
  <si>
    <t>Net Worth Beginning of Period</t>
  </si>
  <si>
    <t>Audit Adjustments</t>
  </si>
  <si>
    <t>Increase (Decrease) in Common Stock</t>
  </si>
  <si>
    <t>Increase (Decrease) in Preferred Stock</t>
  </si>
  <si>
    <t>Increase (Decrease) in Paid in Surplus</t>
  </si>
  <si>
    <t>Increase (Decrease) in Contributed Capital</t>
  </si>
  <si>
    <t>Increase (Decrease) in Retained Earnings:</t>
  </si>
  <si>
    <t>Net Income (Loss)</t>
  </si>
  <si>
    <t>Dividends to Stockholders</t>
  </si>
  <si>
    <t>Aggregate Write-Ins for Changes in Retained Earnings</t>
  </si>
  <si>
    <t>Aggregate Write-Ins for Changes in Other Net Worth Items</t>
  </si>
  <si>
    <t>Year-To-Date</t>
  </si>
  <si>
    <t>Net_IncomeLoss_YTD</t>
  </si>
  <si>
    <t>Net_IncomeLoss_CP</t>
  </si>
  <si>
    <t>CASH FLOW PROVIDED BY OPERATING ACTIVITIES</t>
  </si>
  <si>
    <t>Group/Individual Premiums/Capitation</t>
  </si>
  <si>
    <t>Title XVIII - Medicare Premiums</t>
  </si>
  <si>
    <t>Title XIX - Medicaid Premiums</t>
  </si>
  <si>
    <t>Investment and Other Revenues</t>
  </si>
  <si>
    <t>Co-Payments, COB and Subrogation</t>
  </si>
  <si>
    <t>Medical and Hospital Expenses</t>
  </si>
  <si>
    <t>Administration Expenses</t>
  </si>
  <si>
    <t>Federal Income Taxes Paid</t>
  </si>
  <si>
    <t>Interest Paid</t>
  </si>
  <si>
    <t>NET CASH PROVIDED BY OPERATING ACTIVITIES</t>
  </si>
  <si>
    <t>CASH FLOW PROVIDED BY INVESTING ACTIVITIES</t>
  </si>
  <si>
    <t>Proceeds from Restricted Cash and Other Assets</t>
  </si>
  <si>
    <t>Proceeds from Investments</t>
  </si>
  <si>
    <t>Proceeds for Sales of Property, Plant and Equipment</t>
  </si>
  <si>
    <t>Payments for Restricted Cash and Other Assets</t>
  </si>
  <si>
    <t>Payments for Investments</t>
  </si>
  <si>
    <t>Payments for Property, Plant and Equipment</t>
  </si>
  <si>
    <t>NET CASH PROVIDED BY INVESTING ACTIVITIES</t>
  </si>
  <si>
    <t>Proceeds from Paid in Capital or Issuance of Stock</t>
  </si>
  <si>
    <t>Loan Proceeds from Non-Affiliates</t>
  </si>
  <si>
    <t>Loan Proceeds from Affiliates</t>
  </si>
  <si>
    <t>Principal Payments on Loans from Non-Affiliates</t>
  </si>
  <si>
    <t>Principal Payments on Loans from Affiliates</t>
  </si>
  <si>
    <t>Dividends Paid</t>
  </si>
  <si>
    <t>Aggregate Write-Ins for Cash Provided by Financing Activities</t>
  </si>
  <si>
    <t>NET CASH PROVIDED BY FINANCING ACTIVITIES</t>
  </si>
  <si>
    <t>SECTION III - INVENTORY OF CLAIMS TO BE PROCESSED (Count)</t>
  </si>
  <si>
    <r>
      <t>Deduct</t>
    </r>
    <r>
      <rPr>
        <sz val="10"/>
        <rFont val="Times New Roman"/>
        <family val="1"/>
      </rPr>
      <t xml:space="preserve"> - Number of Claims Processed / Adjudicated</t>
    </r>
  </si>
  <si>
    <t>5</t>
  </si>
  <si>
    <t>6</t>
  </si>
  <si>
    <t>NET INCREASE (DECREASE) IN CASH (Items 11, 18 &amp; 26)</t>
  </si>
  <si>
    <t>Net Income</t>
  </si>
  <si>
    <t>Adjustments to Reconcile Net Income to Net Cash Provided by Operating Activities</t>
  </si>
  <si>
    <t>Depreciation and Amortization</t>
  </si>
  <si>
    <t>Medicaid, Healthy Families and Other Government / Public Sponsored Programs</t>
  </si>
  <si>
    <t>Decrease (Increase) in Receivables</t>
  </si>
  <si>
    <t>Decrease (Increase) in Prepaid Expenses</t>
  </si>
  <si>
    <t>Decrease (Increase) in Affiliate Receivables</t>
  </si>
  <si>
    <t>Increase (Decrease) in Accounts Payable</t>
  </si>
  <si>
    <t>Increase (Decrease) in Claims Payable and Shared Risk Pool</t>
  </si>
  <si>
    <t>Increase (Decrease) in Unearned Premium</t>
  </si>
  <si>
    <t>Aggregate Write-Ins for Adjustments to Net Income</t>
  </si>
  <si>
    <t>TOTAL ADJUSTMENTS (Items 31 through 38)</t>
  </si>
  <si>
    <t>REPORT #2:  REVENUE, EXPENSES AND NET WORTH</t>
  </si>
  <si>
    <t>REPORT #3:  STATEMENT OF CASH FLOWS</t>
  </si>
  <si>
    <t>DETAILS OF WRITE-INS AGGREGATED AT ITEM 10 FOR CURRENT ASSETS (1A - Assets)</t>
  </si>
  <si>
    <t>DETAILS OF WRITE-INS AGGREGATED AT ITEM 17 FOR OTHER ASSETS (1A - Assets)</t>
  </si>
  <si>
    <t>DETAILS OF WRITE-INS AGGREGATED AT ITEM 25 FOR OTHER EQUIPMENT (1A - Assets)</t>
  </si>
  <si>
    <t>DETAILS OF WRITE-INS AGGREGATED AT ITEM 11 FOR CURRENT LIABILITIES (1B - Liabilities &amp; Net Worth)</t>
  </si>
  <si>
    <t>DETAILS OF WRITE-INS AGGREGATED AT ITEM 17 FOR OTHER LIABILITIES (1B - Liabilities &amp; Net Worth)</t>
  </si>
  <si>
    <t>DETAILS OF WRITE-INS AGGREGATED AT ITEM 10 FOR OTHER REVENUES (2 - Income)</t>
  </si>
  <si>
    <t>DETAILS OF WRITE-INS AGGREGATED AT ITEM 25 FOR CASH FLOW PROVIDED BY FINANCING ACTIVITIES (3 - Cash Flows)</t>
  </si>
  <si>
    <t>DETAILS OF CONTRACTED ENROLLMENT FROM OTHER PLANS AT ITEM 14</t>
  </si>
  <si>
    <t>DETAILS OF OTHER SOURCE OF ENROLLMENT AT ITEM 15</t>
  </si>
  <si>
    <t>DETAILS OF WRITE-INS AGGREGATED AT ITEM 38 FOR ADJUSTMENTS TO NET INCOME (3 - Cash Flows)</t>
  </si>
  <si>
    <t>Medicare Risk</t>
  </si>
  <si>
    <t>Medicare Supplement</t>
  </si>
  <si>
    <t>Medi-Cal Risk</t>
  </si>
  <si>
    <t>Individual</t>
  </si>
  <si>
    <t>Total Membership</t>
  </si>
  <si>
    <t>Healthy Families</t>
  </si>
  <si>
    <t>AIM</t>
  </si>
  <si>
    <t>Medicare Cost</t>
  </si>
  <si>
    <t>ASO</t>
  </si>
  <si>
    <t>Total Enrollees At End of Previous Period</t>
  </si>
  <si>
    <t>Total Enrollees at End of Period</t>
  </si>
  <si>
    <t>Cumulative Enrollee Months for Period</t>
  </si>
  <si>
    <t>Name of Plan</t>
  </si>
  <si>
    <t>Total Member Ambulatory Encounters for Period</t>
  </si>
  <si>
    <t>Additions During Period</t>
  </si>
  <si>
    <t>Terminations During Period</t>
  </si>
  <si>
    <t>Total Patient Days Incurred</t>
  </si>
  <si>
    <t>Annualized Hospital Days/1000</t>
  </si>
  <si>
    <t>Average Length of Stay</t>
  </si>
  <si>
    <t>Total Member Ambulatory Encounters for Period - Physicians</t>
  </si>
  <si>
    <t>Total Member Ambulatory Encounters for Period - Non-Physicians</t>
  </si>
  <si>
    <t>55.</t>
  </si>
  <si>
    <t>Aggregate Accounts Not Individually Listed</t>
  </si>
  <si>
    <t>Individually list all debtors (commercial only) with account balances greater than 5% of gross Premiums Receivable.  Group the total of all other premium receivables and enter the total on the line titled, "Aggregate Accounts Not Individually Listed."</t>
  </si>
  <si>
    <t>SCHEDULE C - PREMIUMS RECEIVABLE (Other than Affiliates)</t>
  </si>
  <si>
    <t>51.</t>
  </si>
  <si>
    <t>52.</t>
  </si>
  <si>
    <t>53.</t>
  </si>
  <si>
    <t>54.</t>
  </si>
  <si>
    <t xml:space="preserve"> </t>
  </si>
  <si>
    <t>Total - Individual Listed Receivables</t>
  </si>
  <si>
    <t>Name of Debtor</t>
  </si>
  <si>
    <t>1-30 Days</t>
  </si>
  <si>
    <t>31-60 Days</t>
  </si>
  <si>
    <t>61-90 Days</t>
  </si>
  <si>
    <t>Over 90 Days</t>
  </si>
  <si>
    <t>Required Tangible Net Equity (From Line 9 or 12 below)</t>
  </si>
  <si>
    <t xml:space="preserve">Aggregate Accounts Not Individually Listed </t>
  </si>
  <si>
    <t>Individually list all debtors with account balances greater than 10% of gross Receivables.  Group the total of all other receivables and enter the total on the line titled, "Aggregate Accounts Not Individually Listed."</t>
  </si>
  <si>
    <t xml:space="preserve">SCHEDULE D </t>
  </si>
  <si>
    <t>AMOUNTS DUE FROM PARENT, SUBSIDIARIES, AND AFFILIATES</t>
  </si>
  <si>
    <t xml:space="preserve"> HEALTH CARE RECEIVABLES &amp;</t>
  </si>
  <si>
    <t>SCHEDULE G - UNPAID CLAIMS ANALYSIS</t>
  </si>
  <si>
    <t>SECTION I - CLAIMS UNPAID (in Dollars)</t>
  </si>
  <si>
    <t>Type of Claim</t>
  </si>
  <si>
    <t>Overflow Page for Write-Ins - Page 1</t>
  </si>
  <si>
    <t>Overflow Page for Write-Ins - Page 2</t>
  </si>
  <si>
    <t>Overflow Page for Write-Ins - Page 3</t>
  </si>
  <si>
    <t>Summary of remaining write-ins for Item 10 from overflow page</t>
  </si>
  <si>
    <t>Summary of remaining write-ins for Item 17 from overflow page</t>
  </si>
  <si>
    <t>Summary of remaining write-ins for Item 25 from overflow page</t>
  </si>
  <si>
    <t>Summary of remaining write-ins for Item 11 from overflow page</t>
  </si>
  <si>
    <t>Summary of remaining write-ins for Item 24 from overflow page</t>
  </si>
  <si>
    <t>DETAILS OF WRITE-INS AGGREGATED AT ITEM 23 FOR OTHER CAPITATED MEDICAL AND HOSPITAL EXPENSES (2 - Income)</t>
  </si>
  <si>
    <t>PPO Individual</t>
  </si>
  <si>
    <t>Summary of remaining write-ins for Item 23 from overflow page</t>
  </si>
  <si>
    <t>DETAILS OF WRITE-INS AGGREGATED AT ITEM 24 FOR OTHER NON-CAPITATED MEDICAL AND HOSPITAL EXPENSES (2 - Income)</t>
  </si>
  <si>
    <t>Summary of remaining write-ins for Item 32 from overflow page</t>
  </si>
  <si>
    <t>Summary of remaining write-ins for Item 48 from overflow page</t>
  </si>
  <si>
    <t>Summary of remaining write-ins for Item 49 from overflow page</t>
  </si>
  <si>
    <t>Summary of remaining write-ins for Item 38 from overflow page</t>
  </si>
  <si>
    <t>Aggregate Contracted from Other Plans</t>
  </si>
  <si>
    <t>Aggregate Other Source of Enrollment</t>
  </si>
  <si>
    <t>Source of Enrollment</t>
  </si>
  <si>
    <t>(See Page 29)</t>
  </si>
  <si>
    <t>Is this a Full Service Health Plan? Please enter Yes or No</t>
  </si>
  <si>
    <t>C</t>
  </si>
  <si>
    <t>SCHEDULE J</t>
  </si>
  <si>
    <t>(lines 14, 16, 18, 19, 22, 24 from Income Statement)</t>
  </si>
  <si>
    <t>Add lines 7 and 8</t>
  </si>
  <si>
    <t>Add lines 10 and 11</t>
  </si>
  <si>
    <t xml:space="preserve">Line 4 (above) </t>
  </si>
  <si>
    <t>Multiply Line 5 (above) by 130%</t>
  </si>
  <si>
    <t>Difference (Line 13 - Line 14)</t>
  </si>
  <si>
    <t>If Line 13 is less than Line 14, then monthly reporting is required</t>
  </si>
  <si>
    <t>Reduce to maximum of $150 million (7.5 million for specialized plan)</t>
  </si>
  <si>
    <t>Less $150 million (7.5 million for specialized plan)</t>
  </si>
  <si>
    <t>Included</t>
  </si>
  <si>
    <t>Excluded</t>
  </si>
  <si>
    <t>Inpatient Services - Per Diem/Managed Hospital Expenses</t>
  </si>
  <si>
    <t>Unsecured Receivables from officers, directors, and affiliates; Intangibles</t>
  </si>
  <si>
    <t xml:space="preserve">Less: Report 1, Column B, Line 27 including:  </t>
  </si>
  <si>
    <t>Health care expenditures for out-of-network services for POS enrollees</t>
  </si>
  <si>
    <t>Proprietary information not available on the website.</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</si>
  <si>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</si>
  <si>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</si>
  <si>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</si>
  <si>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</si>
  <si>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</si>
  <si>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</si>
  <si>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</si>
  <si>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</si>
  <si>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</si>
  <si>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</si>
  <si>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</si>
  <si>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</si>
  <si>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</si>
  <si>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</si>
  <si>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</si>
  <si>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</si>
  <si>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</si>
  <si>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</si>
  <si>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</si>
  <si>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</si>
  <si>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</si>
  <si>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</si>
  <si>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</si>
  <si>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</si>
  <si>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</si>
  <si>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</si>
  <si>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</si>
  <si>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</si>
  <si>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</si>
  <si>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</si>
  <si>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</si>
  <si>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</si>
  <si>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</si>
  <si>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</si>
  <si>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</si>
  <si>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</si>
  <si>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</si>
  <si>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</si>
  <si>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</si>
  <si>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</si>
  <si>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</si>
  <si>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</si>
  <si>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</si>
  <si>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</si>
  <si>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</si>
  <si>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</si>
  <si>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</si>
  <si>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</si>
  <si>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</si>
  <si>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</si>
  <si>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</si>
  <si>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</si>
  <si>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</si>
  <si>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</si>
  <si>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</si>
  <si>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</si>
  <si>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</si>
  <si>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</si>
  <si>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</si>
  <si>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</si>
  <si>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</si>
  <si>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</si>
  <si>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</si>
  <si>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</si>
  <si>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</si>
  <si>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</si>
  <si>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</si>
  <si>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</si>
  <si>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</si>
  <si>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</si>
  <si>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</si>
  <si>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</si>
  <si>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</si>
  <si>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</si>
  <si>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</si>
  <si>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</si>
  <si>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</si>
  <si>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</si>
  <si>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</si>
  <si>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</si>
  <si>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</si>
  <si>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</si>
  <si>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</si>
  <si>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</si>
  <si>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</si>
  <si>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</si>
  <si>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3201.</t>
  </si>
  <si>
    <t>3202.</t>
  </si>
  <si>
    <t>3203.</t>
  </si>
  <si>
    <t>3204.</t>
  </si>
  <si>
    <t>3205.</t>
  </si>
  <si>
    <t>3206.</t>
  </si>
  <si>
    <t>3207.</t>
  </si>
  <si>
    <t>3208.</t>
  </si>
  <si>
    <t>3209.</t>
  </si>
  <si>
    <t>3210.</t>
  </si>
  <si>
    <t>3211.</t>
  </si>
  <si>
    <t>3212.</t>
  </si>
  <si>
    <t>3213.</t>
  </si>
  <si>
    <t>3214.</t>
  </si>
  <si>
    <t>3215.</t>
  </si>
  <si>
    <t>3216.</t>
  </si>
  <si>
    <t>Aresults_Current</t>
  </si>
  <si>
    <t>3217.</t>
  </si>
  <si>
    <t>3218.</t>
  </si>
  <si>
    <t>3219.</t>
  </si>
  <si>
    <t>3220.</t>
  </si>
  <si>
    <t>3221.</t>
  </si>
  <si>
    <t>3222.</t>
  </si>
  <si>
    <t>3223.</t>
  </si>
  <si>
    <t>3224.</t>
  </si>
  <si>
    <t>3225.</t>
  </si>
  <si>
    <t>3226.</t>
  </si>
  <si>
    <t>3227.</t>
  </si>
  <si>
    <t>3228.</t>
  </si>
  <si>
    <t>3229.</t>
  </si>
  <si>
    <t>3230.</t>
  </si>
  <si>
    <t>3231.</t>
  </si>
  <si>
    <t>4801.</t>
  </si>
  <si>
    <t>4802.</t>
  </si>
  <si>
    <t>4803.</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</si>
  <si>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</si>
  <si>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</si>
  <si>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</si>
  <si>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</si>
  <si>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</si>
  <si>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</si>
  <si>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</si>
  <si>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</si>
  <si>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</si>
  <si>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</si>
  <si>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</si>
  <si>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</si>
  <si>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</si>
  <si>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</si>
  <si>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</si>
  <si>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</si>
  <si>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</si>
  <si>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</si>
  <si>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</si>
  <si>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</si>
  <si>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</si>
  <si>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</si>
  <si>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</si>
  <si>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</si>
  <si>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</si>
  <si>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</si>
  <si>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</si>
  <si>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</si>
  <si>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4901.</t>
  </si>
  <si>
    <t>4902.</t>
  </si>
  <si>
    <t>4903.</t>
  </si>
  <si>
    <t>4904.</t>
  </si>
  <si>
    <t>4905.</t>
  </si>
  <si>
    <t>Point of Service - Individual</t>
  </si>
  <si>
    <t>Point of Service - Small Group</t>
  </si>
  <si>
    <t>Point of Service - Large Group</t>
  </si>
  <si>
    <t>PPO Small Group</t>
  </si>
  <si>
    <t>PPO Large Group</t>
  </si>
  <si>
    <t>Grandfathered Enrollees
(also included in Column 5)</t>
  </si>
  <si>
    <t>9.0.0</t>
  </si>
  <si>
    <t>version 9.0.0</t>
  </si>
  <si>
    <t>Revision 01/23/2013</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</si>
</sst>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mm\ d\,\ yyyy"/>
    <numFmt numFmtId="166" formatCode="_(* #,##0_);_(* \(#,##0\);_(* &quot;-&quot;??_);_(@_)"/>
    <numFmt numFmtId="167" formatCode="_(&quot;$&quot;* #,##0.0_);_(&quot;$&quot;* \(#,##0.0\);_(&quot;$&quot;* &quot;-&quot;??_);_(@_)"/>
    <numFmt numFmtId="168" formatCode="&quot;Yes&quot;;&quot;Yes&quot;;&quot;No&quot;"/>
    <numFmt numFmtId="169" formatCode="&quot;True&quot;;&quot;True&quot;;&quot;False&quot;"/>
    <numFmt numFmtId="170" formatCode="&quot;On&quot;;&quot;On&quot;;&quot;Off&quot;"/>
    <numFmt numFmtId="171" formatCode="0.0"/>
    <numFmt numFmtId="172" formatCode="0.000"/>
    <numFmt numFmtId="173" formatCode="_(* #,##0.0_);_(* \(#,##0.0\);_(* &quot;-&quot;??_);_(@_)"/>
    <numFmt numFmtId="174" formatCode="m/d"/>
    <numFmt numFmtId="175" formatCode="[$€-2]\ #,##0.00_);[Red]\([$€-2]\ #,##0.00\)"/>
    <numFmt numFmtId="176" formatCode="mm/dd/yy;@"/>
    <numFmt numFmtId="177" formatCode="&quot;$&quot;#,##0"/>
    <numFmt numFmtId="178" formatCode="&quot;$&quot;#,##0.00"/>
    <numFmt numFmtId="179" formatCode="[$-409]dddd\,\ mmmm\ dd\,\ yyyy"/>
    <numFmt numFmtId="180" formatCode="00000"/>
  </numFmts>
  <fonts count="50">
    <font>
      <sz val="11"/>
      <color theme="1"/>
      <name val="Calibri"/>
      <family val="2"/>
    </font>
    <font>
      <sz val="11"/>
      <color indexed="8"/>
      <name val="Calibri"/>
      <family val="2"/>
    </font>
    <font>
      <sz val="12"/>
      <name val="Times New Roman"/>
      <family val="1"/>
    </font>
    <font>
      <sz val="10"/>
      <name val="Arial"/>
      <family val="2"/>
    </font>
    <font>
      <sz val="10"/>
      <name val="Times New Roman"/>
      <family val="1"/>
    </font>
    <font>
      <sz val="10"/>
      <color indexed="8"/>
      <name val="Times New Roman"/>
      <family val="1"/>
    </font>
    <font>
      <b/>
      <sz val="10"/>
      <color indexed="8"/>
      <name val="Times New Roman"/>
      <family val="1"/>
    </font>
    <font>
      <sz val="8"/>
      <name val="Calibri"/>
      <family val="2"/>
    </font>
    <font>
      <u val="single"/>
      <sz val="12"/>
      <color indexed="36"/>
      <name val="Times New Roman"/>
      <family val="1"/>
    </font>
    <font>
      <u val="single"/>
      <sz val="12"/>
      <color indexed="12"/>
      <name val="Times New Roman"/>
      <family val="1"/>
    </font>
    <font>
      <sz val="12"/>
      <name val="Arial"/>
      <family val="2"/>
    </font>
    <font>
      <sz val="8"/>
      <name val="Times New Roman"/>
      <family val="1"/>
    </font>
    <font>
      <b/>
      <sz val="10"/>
      <name val="Times New Roman"/>
      <family val="1"/>
    </font>
    <font>
      <b/>
      <sz val="18"/>
      <name val="Times New Roman"/>
      <family val="1"/>
    </font>
    <font>
      <b/>
      <u val="single"/>
      <sz val="10"/>
      <name val="Times New Roman"/>
      <family val="1"/>
    </font>
    <font>
      <u val="single"/>
      <sz val="10"/>
      <name val="Times New Roman"/>
      <family val="1"/>
    </font>
    <font>
      <b/>
      <sz val="11"/>
      <color indexed="8"/>
      <name val="Calibri"/>
      <family val="2"/>
    </font>
    <font>
      <sz val="10"/>
      <color indexed="8"/>
      <name val="Calibri"/>
      <family val="2"/>
    </font>
    <font>
      <b/>
      <sz val="10"/>
      <color indexed="8"/>
      <name val="Calibri"/>
      <family val="2"/>
    </font>
    <font>
      <sz val="11"/>
      <color indexed="8"/>
      <name val="Times New Roman"/>
      <family val="1"/>
    </font>
    <font>
      <b/>
      <sz val="11"/>
      <color indexed="8"/>
      <name val="Times New Roman"/>
      <family val="1"/>
    </font>
    <font>
      <sz val="10"/>
      <color indexed="22"/>
      <name val="Times New Roman"/>
      <family val="1"/>
    </font>
    <font>
      <sz val="10"/>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color indexed="22"/>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color indexed="22"/>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color indexed="22"/>
      </right>
      <top style="thin"/>
      <bottom style="dotted">
        <color indexed="22"/>
      </bottom>
    </border>
    <border>
      <left>
        <color indexed="63"/>
      </left>
      <right style="thin"/>
      <top>
        <color indexed="63"/>
      </top>
      <bottom>
        <color indexed="63"/>
      </bottom>
    </border>
    <border>
      <left style="thin"/>
      <right style="thin"/>
      <top>
        <color indexed="63"/>
      </top>
      <bottom>
        <color indexed="63"/>
      </bottom>
    </border>
    <border>
      <left style="thin"/>
      <right style="thin">
        <color indexed="22"/>
      </right>
      <top style="dotted">
        <color indexed="22"/>
      </top>
      <bottom style="dotted">
        <color indexed="22"/>
      </bottom>
    </border>
    <border>
      <left>
        <color indexed="63"/>
      </left>
      <right style="thin"/>
      <top style="dotted">
        <color indexed="22"/>
      </top>
      <bottom style="dotted">
        <color indexed="22"/>
      </bottom>
    </border>
    <border>
      <left style="thin"/>
      <right style="thin"/>
      <top style="dotted">
        <color indexed="22"/>
      </top>
      <bottom style="dotted">
        <color indexed="22"/>
      </bottom>
    </border>
    <border>
      <left>
        <color indexed="63"/>
      </left>
      <right>
        <color indexed="63"/>
      </right>
      <top style="dotted">
        <color indexed="22"/>
      </top>
      <bottom style="dotted">
        <color indexed="22"/>
      </bottom>
    </border>
    <border>
      <left>
        <color indexed="63"/>
      </left>
      <right style="thin"/>
      <top style="dotted">
        <color indexed="22"/>
      </top>
      <bottom>
        <color indexed="63"/>
      </bottom>
    </border>
    <border>
      <left style="thin"/>
      <right style="thin"/>
      <top style="dotted">
        <color indexed="22"/>
      </top>
      <bottom>
        <color indexed="63"/>
      </bottom>
    </border>
    <border>
      <left>
        <color indexed="63"/>
      </left>
      <right>
        <color indexed="63"/>
      </right>
      <top style="dotted">
        <color indexed="22"/>
      </top>
      <bottom>
        <color indexed="63"/>
      </bottom>
    </border>
    <border>
      <left style="thin"/>
      <right style="thin">
        <color indexed="22"/>
      </right>
      <top style="dotted">
        <color indexed="22"/>
      </top>
      <bottom style="thin"/>
    </border>
    <border>
      <left style="thin"/>
      <right style="thin"/>
      <top style="dotted">
        <color indexed="22"/>
      </top>
      <bottom style="thin"/>
    </border>
    <border>
      <left>
        <color indexed="63"/>
      </left>
      <right>
        <color indexed="63"/>
      </right>
      <top style="dotted">
        <color indexed="22"/>
      </top>
      <bottom style="thin"/>
    </border>
    <border>
      <left style="thin"/>
      <right>
        <color indexed="63"/>
      </right>
      <top style="thin"/>
      <bottom>
        <color indexed="63"/>
      </bottom>
    </border>
    <border>
      <left style="thin"/>
      <right>
        <color indexed="63"/>
      </right>
      <top style="thin"/>
      <bottom style="double"/>
    </border>
    <border>
      <left style="thin"/>
      <right style="thin"/>
      <top style="thin"/>
      <bottom style="double"/>
    </border>
    <border>
      <left style="thin"/>
      <right style="thin">
        <color indexed="22"/>
      </right>
      <top style="thin"/>
      <bottom style="thin"/>
    </border>
    <border>
      <left>
        <color indexed="63"/>
      </left>
      <right style="thin"/>
      <top style="thin"/>
      <bottom style="thin"/>
    </border>
    <border>
      <left style="thin">
        <color indexed="22"/>
      </left>
      <right style="thin"/>
      <top style="thin"/>
      <bottom style="dotted">
        <color indexed="22"/>
      </bottom>
    </border>
    <border>
      <left style="thin">
        <color indexed="22"/>
      </left>
      <right style="thin"/>
      <top style="dotted">
        <color indexed="22"/>
      </top>
      <bottom style="dotted">
        <color indexed="22"/>
      </bottom>
    </border>
    <border>
      <left style="thin"/>
      <right>
        <color indexed="63"/>
      </right>
      <top>
        <color indexed="63"/>
      </top>
      <bottom style="thin"/>
    </border>
    <border>
      <left style="thin"/>
      <right style="thin"/>
      <top>
        <color indexed="63"/>
      </top>
      <bottom style="dotted">
        <color indexed="22"/>
      </bottom>
    </border>
    <border>
      <left style="thin"/>
      <right>
        <color indexed="63"/>
      </right>
      <top>
        <color indexed="63"/>
      </top>
      <bottom>
        <color indexed="63"/>
      </bottom>
    </border>
    <border>
      <left style="thin"/>
      <right>
        <color indexed="63"/>
      </right>
      <top>
        <color indexed="63"/>
      </top>
      <bottom style="dotted">
        <color indexed="22"/>
      </bottom>
    </border>
    <border>
      <left style="thin"/>
      <right>
        <color indexed="63"/>
      </right>
      <top style="dotted">
        <color indexed="22"/>
      </top>
      <bottom style="dotted">
        <color indexed="22"/>
      </bottom>
    </border>
    <border>
      <left style="thin"/>
      <right>
        <color indexed="63"/>
      </right>
      <top style="dotted">
        <color indexed="22"/>
      </top>
      <bottom>
        <color indexed="63"/>
      </bottom>
    </border>
    <border>
      <left style="thin"/>
      <right>
        <color indexed="63"/>
      </right>
      <top style="thin"/>
      <bottom style="thin"/>
    </border>
    <border>
      <left style="thin"/>
      <right>
        <color indexed="63"/>
      </right>
      <top style="dotted">
        <color indexed="22"/>
      </top>
      <bottom style="thin"/>
    </border>
    <border>
      <left>
        <color indexed="63"/>
      </left>
      <right>
        <color indexed="63"/>
      </right>
      <top style="thin"/>
      <bottom style="thin"/>
    </border>
    <border>
      <left>
        <color indexed="63"/>
      </left>
      <right>
        <color indexed="63"/>
      </right>
      <top>
        <color indexed="63"/>
      </top>
      <bottom style="dotted">
        <color indexed="22"/>
      </bottom>
    </border>
    <border>
      <left>
        <color indexed="63"/>
      </left>
      <right>
        <color indexed="63"/>
      </right>
      <top style="thin">
        <color indexed="63"/>
      </top>
      <bottom style="thin">
        <color indexed="63"/>
      </bottom>
    </border>
    <border>
      <left>
        <color indexed="63"/>
      </left>
      <right>
        <color indexed="63"/>
      </right>
      <top style="dotted">
        <color indexed="22"/>
      </top>
      <bottom style="dashed">
        <color indexed="22"/>
      </bottom>
    </border>
    <border>
      <left>
        <color indexed="63"/>
      </left>
      <right>
        <color indexed="63"/>
      </right>
      <top style="dashed">
        <color indexed="22"/>
      </top>
      <bottom style="dotted">
        <color indexed="22"/>
      </bottom>
    </border>
    <border>
      <left>
        <color indexed="63"/>
      </left>
      <right>
        <color indexed="63"/>
      </right>
      <top>
        <color indexed="63"/>
      </top>
      <bottom style="double"/>
    </border>
    <border>
      <left style="thin"/>
      <right>
        <color indexed="63"/>
      </right>
      <top>
        <color indexed="63"/>
      </top>
      <bottom style="double"/>
    </border>
    <border>
      <left style="thin"/>
      <right style="thin">
        <color indexed="63"/>
      </right>
      <top style="thin">
        <color indexed="63"/>
      </top>
      <bottom style="thin">
        <color indexed="63"/>
      </bottom>
    </border>
    <border>
      <left>
        <color indexed="63"/>
      </left>
      <right style="thin"/>
      <top>
        <color indexed="63"/>
      </top>
      <bottom style="dotted">
        <color indexed="22"/>
      </bottom>
    </border>
    <border>
      <left>
        <color indexed="63"/>
      </left>
      <right style="thin"/>
      <top>
        <color indexed="63"/>
      </top>
      <bottom style="double"/>
    </border>
    <border>
      <left>
        <color indexed="63"/>
      </left>
      <right>
        <color indexed="63"/>
      </right>
      <top style="thin"/>
      <bottom style="dotted">
        <color indexed="22"/>
      </bottom>
    </border>
    <border>
      <left>
        <color indexed="63"/>
      </left>
      <right>
        <color indexed="63"/>
      </right>
      <top style="thin">
        <color indexed="63"/>
      </top>
      <bottom style="double"/>
    </border>
    <border>
      <left style="thin"/>
      <right style="thin"/>
      <top style="thin">
        <color indexed="63"/>
      </top>
      <bottom style="thin">
        <color indexed="63"/>
      </bottom>
    </border>
    <border>
      <left>
        <color indexed="63"/>
      </left>
      <right>
        <color indexed="63"/>
      </right>
      <top style="thin"/>
      <bottom style="double"/>
    </border>
    <border>
      <left>
        <color indexed="63"/>
      </left>
      <right style="thin"/>
      <top style="double"/>
      <bottom>
        <color indexed="63"/>
      </bottom>
    </border>
    <border>
      <left>
        <color indexed="63"/>
      </left>
      <right style="thin"/>
      <top style="double"/>
      <bottom style="thin"/>
    </border>
    <border>
      <left style="thin"/>
      <right style="thin">
        <color indexed="63"/>
      </right>
      <top>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style="dotted">
        <color indexed="22"/>
      </bottom>
    </border>
    <border>
      <left style="thin">
        <color indexed="63"/>
      </left>
      <right style="thin">
        <color indexed="63"/>
      </right>
      <top style="thin"/>
      <bottom style="thin"/>
    </border>
    <border>
      <left style="thin">
        <color indexed="63"/>
      </left>
      <right style="thin">
        <color indexed="63"/>
      </right>
      <top style="thin"/>
      <bottom style="thin">
        <color indexed="63"/>
      </bottom>
    </border>
    <border>
      <left style="thin"/>
      <right style="thin"/>
      <top>
        <color indexed="63"/>
      </top>
      <bottom style="double"/>
    </border>
    <border>
      <left>
        <color indexed="63"/>
      </left>
      <right style="thin"/>
      <top style="thin">
        <color indexed="63"/>
      </top>
      <bottom style="thin">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23"/>
      </left>
      <right style="thin">
        <color indexed="23"/>
      </right>
      <top style="thin">
        <color indexed="23"/>
      </top>
      <bottom>
        <color indexed="63"/>
      </bottom>
    </border>
  </borders>
  <cellStyleXfs count="1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9"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44" fillId="27" borderId="1" applyNumberFormat="0" applyAlignment="0" applyProtection="0"/>
    <xf numFmtId="0" fontId="45" fillId="0" borderId="6" applyNumberFormat="0" applyFill="0" applyAlignment="0" applyProtection="0"/>
    <xf numFmtId="0" fontId="46" fillId="2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29" borderId="7" applyNumberFormat="0" applyFont="0" applyAlignment="0" applyProtection="0"/>
    <xf numFmtId="0" fontId="47" fillId="24"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07">
    <xf numFmtId="0" fontId="0" fillId="0" borderId="0" xfId="0" applyFont="1" applyAlignment="1">
      <alignment/>
    </xf>
    <xf numFmtId="0" fontId="5" fillId="0" borderId="0" xfId="0" applyFont="1" applyAlignment="1">
      <alignment/>
    </xf>
    <xf numFmtId="0" fontId="5" fillId="0" borderId="10" xfId="0" applyFont="1" applyBorder="1" applyAlignment="1" applyProtection="1">
      <alignment horizontal="center"/>
      <protection/>
    </xf>
    <xf numFmtId="0" fontId="5" fillId="0" borderId="0" xfId="0" applyFont="1" applyBorder="1" applyAlignment="1">
      <alignment/>
    </xf>
    <xf numFmtId="0" fontId="5" fillId="0" borderId="0" xfId="0" applyFont="1" applyAlignment="1" applyProtection="1">
      <alignment/>
      <protection locked="0"/>
    </xf>
    <xf numFmtId="0" fontId="4" fillId="0" borderId="0" xfId="166" applyFont="1">
      <alignment/>
      <protection/>
    </xf>
    <xf numFmtId="0" fontId="3" fillId="0" borderId="0" xfId="166" applyFont="1">
      <alignment/>
      <protection/>
    </xf>
    <xf numFmtId="0" fontId="4" fillId="0" borderId="11" xfId="166" applyFont="1" applyBorder="1">
      <alignment/>
      <protection/>
    </xf>
    <xf numFmtId="0" fontId="4" fillId="0" borderId="12" xfId="166" applyFont="1" applyBorder="1" applyAlignment="1">
      <alignment horizontal="center"/>
      <protection/>
    </xf>
    <xf numFmtId="0" fontId="4" fillId="0" borderId="13" xfId="166" applyFont="1" applyBorder="1" applyAlignment="1">
      <alignment horizontal="center"/>
      <protection/>
    </xf>
    <xf numFmtId="0" fontId="4" fillId="0" borderId="14" xfId="166" applyFont="1" applyBorder="1" applyAlignment="1">
      <alignment horizontal="center"/>
      <protection/>
    </xf>
    <xf numFmtId="0" fontId="4" fillId="0" borderId="15" xfId="166" applyFont="1" applyBorder="1">
      <alignment/>
      <protection/>
    </xf>
    <xf numFmtId="0" fontId="4" fillId="0" borderId="16" xfId="166" applyFont="1" applyBorder="1" applyAlignment="1">
      <alignment horizontal="center"/>
      <protection/>
    </xf>
    <xf numFmtId="0" fontId="4" fillId="0" borderId="17" xfId="166" applyFont="1" applyBorder="1" applyAlignment="1">
      <alignment horizontal="center"/>
      <protection/>
    </xf>
    <xf numFmtId="0" fontId="4" fillId="0" borderId="18" xfId="166" applyFont="1" applyBorder="1" applyAlignment="1">
      <alignment horizontal="center"/>
      <protection/>
    </xf>
    <xf numFmtId="0" fontId="4" fillId="0" borderId="19" xfId="166" applyFont="1" applyBorder="1" quotePrefix="1">
      <alignment/>
      <protection/>
    </xf>
    <xf numFmtId="0" fontId="4" fillId="0" borderId="20" xfId="166" applyFont="1" applyBorder="1" applyProtection="1">
      <alignment/>
      <protection locked="0"/>
    </xf>
    <xf numFmtId="3" fontId="4" fillId="0" borderId="21" xfId="166" applyNumberFormat="1" applyFont="1" applyBorder="1" applyAlignment="1" applyProtection="1">
      <alignment horizontal="right"/>
      <protection locked="0"/>
    </xf>
    <xf numFmtId="3" fontId="4" fillId="0" borderId="0" xfId="166" applyNumberFormat="1" applyFont="1" applyAlignment="1" applyProtection="1">
      <alignment horizontal="right"/>
      <protection locked="0"/>
    </xf>
    <xf numFmtId="3" fontId="4" fillId="0" borderId="14" xfId="166" applyNumberFormat="1" applyFont="1" applyBorder="1" applyAlignment="1" applyProtection="1">
      <alignment horizontal="right"/>
      <protection locked="0"/>
    </xf>
    <xf numFmtId="0" fontId="4" fillId="0" borderId="22" xfId="166" applyFont="1" applyBorder="1" quotePrefix="1">
      <alignment/>
      <protection/>
    </xf>
    <xf numFmtId="0" fontId="4" fillId="0" borderId="23" xfId="166" applyFont="1" applyBorder="1" applyProtection="1">
      <alignment/>
      <protection locked="0"/>
    </xf>
    <xf numFmtId="3" fontId="4" fillId="0" borderId="24" xfId="166" applyNumberFormat="1" applyFont="1" applyBorder="1" applyAlignment="1" applyProtection="1">
      <alignment horizontal="right"/>
      <protection locked="0"/>
    </xf>
    <xf numFmtId="3" fontId="4" fillId="0" borderId="25" xfId="166" applyNumberFormat="1" applyFont="1" applyBorder="1" applyAlignment="1" applyProtection="1">
      <alignment horizontal="right"/>
      <protection locked="0"/>
    </xf>
    <xf numFmtId="3" fontId="4" fillId="0" borderId="0" xfId="166" applyNumberFormat="1" applyFont="1" applyBorder="1" applyAlignment="1" applyProtection="1">
      <alignment horizontal="right"/>
      <protection locked="0"/>
    </xf>
    <xf numFmtId="0" fontId="4" fillId="0" borderId="26" xfId="166" applyFont="1" applyBorder="1" applyProtection="1">
      <alignment/>
      <protection locked="0"/>
    </xf>
    <xf numFmtId="3" fontId="4" fillId="0" borderId="27" xfId="166" applyNumberFormat="1" applyFont="1" applyBorder="1" applyAlignment="1" applyProtection="1">
      <alignment horizontal="right"/>
      <protection locked="0"/>
    </xf>
    <xf numFmtId="3" fontId="4" fillId="0" borderId="28" xfId="166" applyNumberFormat="1" applyFont="1" applyBorder="1" applyAlignment="1" applyProtection="1">
      <alignment horizontal="right"/>
      <protection locked="0"/>
    </xf>
    <xf numFmtId="0" fontId="4" fillId="0" borderId="29" xfId="166" applyFont="1" applyBorder="1" quotePrefix="1">
      <alignment/>
      <protection/>
    </xf>
    <xf numFmtId="0" fontId="4" fillId="0" borderId="0" xfId="166" applyFont="1" applyProtection="1">
      <alignment/>
      <protection locked="0"/>
    </xf>
    <xf numFmtId="3" fontId="4" fillId="0" borderId="18" xfId="166" applyNumberFormat="1" applyFont="1" applyBorder="1" applyAlignment="1" applyProtection="1">
      <alignment horizontal="right"/>
      <protection locked="0"/>
    </xf>
    <xf numFmtId="3" fontId="4" fillId="0" borderId="30" xfId="166" applyNumberFormat="1" applyFont="1" applyBorder="1" applyAlignment="1" applyProtection="1">
      <alignment horizontal="right"/>
      <protection locked="0"/>
    </xf>
    <xf numFmtId="3" fontId="4" fillId="0" borderId="31" xfId="166" applyNumberFormat="1" applyFont="1" applyBorder="1" applyAlignment="1" applyProtection="1">
      <alignment horizontal="right"/>
      <protection locked="0"/>
    </xf>
    <xf numFmtId="3" fontId="4" fillId="0" borderId="18" xfId="166" applyNumberFormat="1" applyFont="1" applyBorder="1" applyAlignment="1" applyProtection="1">
      <alignment horizontal="right"/>
      <protection/>
    </xf>
    <xf numFmtId="0" fontId="4" fillId="0" borderId="10" xfId="166" applyFont="1" applyBorder="1">
      <alignment/>
      <protection/>
    </xf>
    <xf numFmtId="0" fontId="4" fillId="0" borderId="32" xfId="166" applyFont="1" applyBorder="1">
      <alignment/>
      <protection/>
    </xf>
    <xf numFmtId="3" fontId="4" fillId="0" borderId="33" xfId="166" applyNumberFormat="1" applyFont="1" applyBorder="1" applyAlignment="1" applyProtection="1">
      <alignment horizontal="right"/>
      <protection/>
    </xf>
    <xf numFmtId="3" fontId="4" fillId="0" borderId="34" xfId="166" applyNumberFormat="1" applyFont="1" applyBorder="1" applyAlignment="1" applyProtection="1">
      <alignment horizontal="right"/>
      <protection/>
    </xf>
    <xf numFmtId="0" fontId="4" fillId="0" borderId="20" xfId="166" applyFont="1" applyBorder="1" applyAlignment="1" applyProtection="1">
      <alignment horizontal="left"/>
      <protection locked="0"/>
    </xf>
    <xf numFmtId="166" fontId="4" fillId="0" borderId="20" xfId="42" applyNumberFormat="1" applyFont="1" applyBorder="1" applyAlignment="1" applyProtection="1">
      <alignment/>
      <protection locked="0"/>
    </xf>
    <xf numFmtId="3" fontId="4" fillId="0" borderId="14" xfId="166" applyNumberFormat="1" applyFont="1" applyBorder="1" applyAlignment="1" applyProtection="1">
      <alignment/>
      <protection/>
    </xf>
    <xf numFmtId="0" fontId="4" fillId="0" borderId="23" xfId="166" applyFont="1" applyBorder="1" applyAlignment="1" applyProtection="1">
      <alignment horizontal="left"/>
      <protection locked="0"/>
    </xf>
    <xf numFmtId="166" fontId="4" fillId="0" borderId="23" xfId="42" applyNumberFormat="1" applyFont="1" applyBorder="1" applyAlignment="1" applyProtection="1">
      <alignment/>
      <protection locked="0"/>
    </xf>
    <xf numFmtId="3" fontId="4" fillId="0" borderId="24" xfId="166" applyNumberFormat="1" applyFont="1" applyBorder="1" applyAlignment="1" applyProtection="1">
      <alignment/>
      <protection/>
    </xf>
    <xf numFmtId="0" fontId="4" fillId="0" borderId="26" xfId="166" applyFont="1" applyBorder="1" applyAlignment="1" applyProtection="1">
      <alignment horizontal="left"/>
      <protection locked="0"/>
    </xf>
    <xf numFmtId="166" fontId="4" fillId="0" borderId="26" xfId="42" applyNumberFormat="1" applyFont="1" applyBorder="1" applyAlignment="1" applyProtection="1">
      <alignment/>
      <protection locked="0"/>
    </xf>
    <xf numFmtId="0" fontId="4" fillId="0" borderId="0" xfId="166" applyFont="1" applyAlignment="1" applyProtection="1">
      <alignment horizontal="left"/>
      <protection/>
    </xf>
    <xf numFmtId="166" fontId="4" fillId="0" borderId="30" xfId="42" applyNumberFormat="1" applyFont="1" applyBorder="1" applyAlignment="1" applyProtection="1">
      <alignment/>
      <protection locked="0"/>
    </xf>
    <xf numFmtId="3" fontId="4" fillId="0" borderId="27" xfId="166" applyNumberFormat="1" applyFont="1" applyBorder="1" applyAlignment="1" applyProtection="1">
      <alignment/>
      <protection/>
    </xf>
    <xf numFmtId="0" fontId="4" fillId="0" borderId="35" xfId="166" applyFont="1" applyBorder="1" quotePrefix="1">
      <alignment/>
      <protection/>
    </xf>
    <xf numFmtId="0" fontId="4" fillId="0" borderId="36" xfId="166" applyFont="1" applyBorder="1">
      <alignment/>
      <protection/>
    </xf>
    <xf numFmtId="3" fontId="4" fillId="0" borderId="34" xfId="166" applyNumberFormat="1" applyFont="1" applyBorder="1" applyAlignment="1" applyProtection="1">
      <alignment/>
      <protection/>
    </xf>
    <xf numFmtId="0" fontId="4" fillId="0" borderId="32" xfId="166" applyFont="1" applyBorder="1" quotePrefix="1">
      <alignment/>
      <protection/>
    </xf>
    <xf numFmtId="0" fontId="4" fillId="0" borderId="37" xfId="166" applyFont="1" applyBorder="1" applyProtection="1">
      <alignment/>
      <protection locked="0"/>
    </xf>
    <xf numFmtId="3" fontId="4" fillId="0" borderId="14" xfId="166" applyNumberFormat="1" applyFont="1" applyBorder="1" applyAlignment="1" applyProtection="1">
      <alignment horizontal="right"/>
      <protection/>
    </xf>
    <xf numFmtId="3" fontId="4" fillId="0" borderId="24" xfId="166" applyNumberFormat="1" applyFont="1" applyBorder="1" applyAlignment="1" applyProtection="1">
      <alignment horizontal="right"/>
      <protection/>
    </xf>
    <xf numFmtId="3" fontId="4" fillId="0" borderId="21" xfId="166" applyNumberFormat="1" applyFont="1" applyBorder="1" applyAlignment="1" applyProtection="1">
      <alignment horizontal="right"/>
      <protection/>
    </xf>
    <xf numFmtId="0" fontId="4" fillId="0" borderId="18" xfId="166" applyFont="1" applyBorder="1" quotePrefix="1">
      <alignment/>
      <protection/>
    </xf>
    <xf numFmtId="0" fontId="4" fillId="0" borderId="12" xfId="166" applyFont="1" applyBorder="1" applyAlignment="1" applyProtection="1">
      <alignment horizontal="center"/>
      <protection/>
    </xf>
    <xf numFmtId="0" fontId="4" fillId="0" borderId="14" xfId="166" applyFont="1" applyBorder="1" applyAlignment="1" applyProtection="1">
      <alignment horizontal="center"/>
      <protection/>
    </xf>
    <xf numFmtId="0" fontId="4" fillId="0" borderId="13" xfId="166" applyFont="1" applyBorder="1" applyAlignment="1" applyProtection="1">
      <alignment horizontal="center"/>
      <protection/>
    </xf>
    <xf numFmtId="0" fontId="4" fillId="0" borderId="16" xfId="166" applyFont="1" applyBorder="1" applyAlignment="1" applyProtection="1">
      <alignment horizontal="center"/>
      <protection/>
    </xf>
    <xf numFmtId="0" fontId="4" fillId="0" borderId="18" xfId="166" applyFont="1" applyBorder="1" applyAlignment="1" applyProtection="1">
      <alignment horizontal="center"/>
      <protection/>
    </xf>
    <xf numFmtId="0" fontId="4" fillId="0" borderId="17" xfId="166" applyFont="1" applyBorder="1" applyAlignment="1" applyProtection="1">
      <alignment horizontal="center"/>
      <protection/>
    </xf>
    <xf numFmtId="0" fontId="4" fillId="0" borderId="37" xfId="166" applyFont="1" applyBorder="1" applyAlignment="1" applyProtection="1">
      <alignment horizontal="left"/>
      <protection locked="0"/>
    </xf>
    <xf numFmtId="0" fontId="4" fillId="0" borderId="38" xfId="166" applyFont="1" applyBorder="1" applyAlignment="1" applyProtection="1">
      <alignment horizontal="left"/>
      <protection locked="0"/>
    </xf>
    <xf numFmtId="0" fontId="4" fillId="0" borderId="0" xfId="166" applyFont="1" applyAlignment="1" applyProtection="1">
      <alignment vertical="top" wrapText="1"/>
      <protection/>
    </xf>
    <xf numFmtId="0" fontId="4" fillId="0" borderId="0" xfId="168" applyFont="1">
      <alignment/>
      <protection/>
    </xf>
    <xf numFmtId="0" fontId="4" fillId="0" borderId="0" xfId="168" applyFont="1" applyBorder="1" applyAlignment="1">
      <alignment horizontal="center"/>
      <protection/>
    </xf>
    <xf numFmtId="0" fontId="12" fillId="0" borderId="0" xfId="168" applyFont="1" applyBorder="1" applyAlignment="1">
      <alignment horizontal="center"/>
      <protection/>
    </xf>
    <xf numFmtId="0" fontId="4" fillId="0" borderId="39" xfId="168" applyFont="1" applyBorder="1">
      <alignment/>
      <protection/>
    </xf>
    <xf numFmtId="0" fontId="4" fillId="0" borderId="39" xfId="168" applyFont="1" applyBorder="1" applyAlignment="1">
      <alignment horizontal="center" wrapText="1"/>
      <protection/>
    </xf>
    <xf numFmtId="0" fontId="4" fillId="0" borderId="18" xfId="168" applyFont="1" applyBorder="1" applyAlignment="1">
      <alignment horizontal="center" wrapText="1"/>
      <protection/>
    </xf>
    <xf numFmtId="0" fontId="4" fillId="0" borderId="0" xfId="168" applyFont="1" applyBorder="1" applyAlignment="1">
      <alignment horizontal="center" wrapText="1"/>
      <protection/>
    </xf>
    <xf numFmtId="3" fontId="4" fillId="0" borderId="14" xfId="168" applyNumberFormat="1" applyFont="1" applyBorder="1" applyAlignment="1" applyProtection="1">
      <alignment horizontal="right"/>
      <protection/>
    </xf>
    <xf numFmtId="3" fontId="4" fillId="0" borderId="24" xfId="168" applyNumberFormat="1" applyFont="1" applyBorder="1" applyAlignment="1" applyProtection="1">
      <alignment horizontal="right"/>
      <protection/>
    </xf>
    <xf numFmtId="3" fontId="4" fillId="0" borderId="24" xfId="168" applyNumberFormat="1" applyFont="1" applyBorder="1" applyAlignment="1" applyProtection="1">
      <alignment horizontal="right"/>
      <protection locked="0"/>
    </xf>
    <xf numFmtId="3" fontId="4" fillId="0" borderId="27" xfId="168" applyNumberFormat="1" applyFont="1" applyBorder="1" applyAlignment="1" applyProtection="1" quotePrefix="1">
      <alignment horizontal="right"/>
      <protection locked="0"/>
    </xf>
    <xf numFmtId="3" fontId="4" fillId="0" borderId="27" xfId="168" applyNumberFormat="1" applyFont="1" applyBorder="1" applyAlignment="1" applyProtection="1">
      <alignment horizontal="right"/>
      <protection locked="0"/>
    </xf>
    <xf numFmtId="3" fontId="4" fillId="0" borderId="40" xfId="168" applyNumberFormat="1" applyFont="1" applyBorder="1" applyAlignment="1" applyProtection="1">
      <alignment horizontal="right"/>
      <protection/>
    </xf>
    <xf numFmtId="3" fontId="4" fillId="0" borderId="21" xfId="168" applyNumberFormat="1" applyFont="1" applyBorder="1" applyAlignment="1" applyProtection="1">
      <alignment horizontal="right"/>
      <protection locked="0"/>
    </xf>
    <xf numFmtId="3" fontId="4" fillId="0" borderId="10" xfId="168" applyNumberFormat="1" applyFont="1" applyBorder="1" applyAlignment="1" applyProtection="1">
      <alignment horizontal="right"/>
      <protection/>
    </xf>
    <xf numFmtId="0" fontId="4" fillId="0" borderId="20" xfId="168" applyFont="1" applyBorder="1" applyAlignment="1">
      <alignment horizontal="left"/>
      <protection/>
    </xf>
    <xf numFmtId="3" fontId="4" fillId="0" borderId="21" xfId="168" applyNumberFormat="1" applyFont="1" applyBorder="1" applyAlignment="1" applyProtection="1" quotePrefix="1">
      <alignment horizontal="right"/>
      <protection locked="0"/>
    </xf>
    <xf numFmtId="3" fontId="4" fillId="0" borderId="10" xfId="168" applyNumberFormat="1" applyFont="1" applyBorder="1" applyAlignment="1" applyProtection="1">
      <alignment horizontal="right"/>
      <protection locked="0"/>
    </xf>
    <xf numFmtId="0" fontId="4" fillId="0" borderId="41" xfId="168" applyFont="1" applyBorder="1">
      <alignment/>
      <protection/>
    </xf>
    <xf numFmtId="0" fontId="4" fillId="0" borderId="21" xfId="168" applyFont="1" applyBorder="1" applyAlignment="1" applyProtection="1" quotePrefix="1">
      <alignment horizontal="right"/>
      <protection locked="0"/>
    </xf>
    <xf numFmtId="0" fontId="4" fillId="0" borderId="21" xfId="168" applyFont="1" applyBorder="1" applyProtection="1">
      <alignment/>
      <protection locked="0"/>
    </xf>
    <xf numFmtId="3" fontId="4" fillId="0" borderId="21" xfId="168" applyNumberFormat="1" applyFont="1" applyBorder="1" applyAlignment="1" applyProtection="1">
      <alignment horizontal="right"/>
      <protection/>
    </xf>
    <xf numFmtId="3" fontId="4" fillId="0" borderId="34" xfId="168" applyNumberFormat="1" applyFont="1" applyBorder="1" applyAlignment="1" applyProtection="1">
      <alignment horizontal="right"/>
      <protection/>
    </xf>
    <xf numFmtId="0" fontId="4" fillId="0" borderId="0" xfId="168" applyFont="1" applyBorder="1">
      <alignment/>
      <protection/>
    </xf>
    <xf numFmtId="0" fontId="4" fillId="0" borderId="0" xfId="168" applyFont="1" applyBorder="1" applyAlignment="1" quotePrefix="1">
      <alignment horizontal="right"/>
      <protection/>
    </xf>
    <xf numFmtId="0" fontId="4" fillId="0" borderId="0" xfId="168" applyFont="1" applyBorder="1" applyAlignment="1">
      <alignment horizontal="right"/>
      <protection/>
    </xf>
    <xf numFmtId="0" fontId="12" fillId="0" borderId="0" xfId="168" applyFont="1" applyBorder="1">
      <alignment/>
      <protection/>
    </xf>
    <xf numFmtId="0" fontId="12" fillId="0" borderId="0" xfId="168" applyFont="1" applyBorder="1" applyAlignment="1">
      <alignment horizontal="right"/>
      <protection/>
    </xf>
    <xf numFmtId="0" fontId="4" fillId="0" borderId="0" xfId="166" applyFont="1" applyBorder="1">
      <alignment/>
      <protection/>
    </xf>
    <xf numFmtId="0" fontId="4" fillId="0" borderId="40" xfId="168" applyFont="1" applyBorder="1" applyAlignment="1">
      <alignment horizontal="left"/>
      <protection/>
    </xf>
    <xf numFmtId="3" fontId="4" fillId="0" borderId="42" xfId="168" applyNumberFormat="1" applyFont="1" applyBorder="1" applyAlignment="1" applyProtection="1" quotePrefix="1">
      <alignment horizontal="right"/>
      <protection locked="0"/>
    </xf>
    <xf numFmtId="3" fontId="4" fillId="0" borderId="42" xfId="168" applyNumberFormat="1" applyFont="1" applyBorder="1" applyAlignment="1" applyProtection="1">
      <alignment horizontal="right"/>
      <protection locked="0"/>
    </xf>
    <xf numFmtId="0" fontId="4" fillId="0" borderId="24" xfId="168" applyFont="1" applyBorder="1" applyAlignment="1">
      <alignment horizontal="left"/>
      <protection/>
    </xf>
    <xf numFmtId="3" fontId="4" fillId="0" borderId="43" xfId="168" applyNumberFormat="1" applyFont="1" applyBorder="1" applyAlignment="1" applyProtection="1" quotePrefix="1">
      <alignment horizontal="right"/>
      <protection locked="0"/>
    </xf>
    <xf numFmtId="3" fontId="4" fillId="0" borderId="43" xfId="168" applyNumberFormat="1" applyFont="1" applyBorder="1" applyAlignment="1" applyProtection="1">
      <alignment horizontal="right"/>
      <protection locked="0"/>
    </xf>
    <xf numFmtId="0" fontId="4" fillId="0" borderId="27" xfId="168" applyFont="1" applyBorder="1" applyAlignment="1">
      <alignment horizontal="left"/>
      <protection/>
    </xf>
    <xf numFmtId="3" fontId="4" fillId="0" borderId="44" xfId="168" applyNumberFormat="1" applyFont="1" applyBorder="1" applyAlignment="1" applyProtection="1" quotePrefix="1">
      <alignment horizontal="right"/>
      <protection locked="0"/>
    </xf>
    <xf numFmtId="3" fontId="4" fillId="0" borderId="44" xfId="168" applyNumberFormat="1" applyFont="1" applyBorder="1" applyAlignment="1" applyProtection="1">
      <alignment horizontal="right"/>
      <protection locked="0"/>
    </xf>
    <xf numFmtId="0" fontId="4" fillId="0" borderId="34" xfId="168" applyFont="1" applyFill="1" applyBorder="1" applyAlignment="1">
      <alignment horizontal="left"/>
      <protection/>
    </xf>
    <xf numFmtId="3" fontId="4" fillId="0" borderId="33" xfId="168" applyNumberFormat="1" applyFont="1" applyFill="1" applyBorder="1" applyAlignment="1" applyProtection="1" quotePrefix="1">
      <alignment horizontal="right"/>
      <protection/>
    </xf>
    <xf numFmtId="3" fontId="4" fillId="0" borderId="33" xfId="168" applyNumberFormat="1" applyFont="1" applyFill="1" applyBorder="1" applyAlignment="1" applyProtection="1">
      <alignment horizontal="right"/>
      <protection/>
    </xf>
    <xf numFmtId="0" fontId="4" fillId="0" borderId="0" xfId="168" applyFont="1" applyBorder="1" applyAlignment="1">
      <alignment horizontal="left"/>
      <protection/>
    </xf>
    <xf numFmtId="0" fontId="4" fillId="0" borderId="14" xfId="168" applyFont="1" applyBorder="1" applyAlignment="1">
      <alignment horizontal="right"/>
      <protection/>
    </xf>
    <xf numFmtId="0" fontId="4" fillId="0" borderId="10" xfId="168" applyFont="1" applyBorder="1" applyAlignment="1">
      <alignment horizontal="center" vertical="top" wrapText="1"/>
      <protection/>
    </xf>
    <xf numFmtId="0" fontId="4" fillId="0" borderId="14" xfId="168" applyFont="1" applyBorder="1" applyAlignment="1">
      <alignment horizontal="center"/>
      <protection/>
    </xf>
    <xf numFmtId="0" fontId="4" fillId="0" borderId="18" xfId="168" applyFont="1" applyBorder="1" applyAlignment="1">
      <alignment horizontal="center" vertical="top" wrapText="1"/>
      <protection/>
    </xf>
    <xf numFmtId="0" fontId="4" fillId="0" borderId="45" xfId="168" applyFont="1" applyBorder="1" applyAlignment="1">
      <alignment horizontal="center" vertical="top" wrapText="1"/>
      <protection/>
    </xf>
    <xf numFmtId="0" fontId="4" fillId="0" borderId="10" xfId="168" applyFont="1" applyFill="1" applyBorder="1" applyAlignment="1">
      <alignment horizontal="center" vertical="top" wrapText="1"/>
      <protection/>
    </xf>
    <xf numFmtId="0" fontId="4" fillId="0" borderId="18" xfId="168" applyFont="1" applyFill="1" applyBorder="1" applyAlignment="1">
      <alignment horizontal="center" vertical="top" wrapText="1"/>
      <protection/>
    </xf>
    <xf numFmtId="0" fontId="4" fillId="0" borderId="32" xfId="168" applyFont="1" applyBorder="1" applyAlignment="1">
      <alignment horizontal="left" vertical="top" wrapText="1"/>
      <protection/>
    </xf>
    <xf numFmtId="3" fontId="4" fillId="0" borderId="14" xfId="168" applyNumberFormat="1" applyFont="1" applyBorder="1" applyAlignment="1" applyProtection="1" quotePrefix="1">
      <alignment horizontal="right" vertical="top"/>
      <protection locked="0"/>
    </xf>
    <xf numFmtId="3" fontId="4" fillId="0" borderId="0" xfId="168" applyNumberFormat="1" applyFont="1" applyBorder="1" applyAlignment="1" applyProtection="1">
      <alignment horizontal="right" vertical="top"/>
      <protection locked="0"/>
    </xf>
    <xf numFmtId="3" fontId="4" fillId="0" borderId="14" xfId="168" applyNumberFormat="1" applyFont="1" applyBorder="1" applyAlignment="1" applyProtection="1">
      <alignment horizontal="right" vertical="top"/>
      <protection locked="0"/>
    </xf>
    <xf numFmtId="3" fontId="4" fillId="0" borderId="0" xfId="168" applyNumberFormat="1" applyFont="1" applyBorder="1" applyAlignment="1" applyProtection="1">
      <alignment horizontal="right"/>
      <protection locked="0"/>
    </xf>
    <xf numFmtId="3" fontId="4" fillId="0" borderId="14" xfId="168" applyNumberFormat="1" applyFont="1" applyBorder="1" applyAlignment="1" applyProtection="1">
      <alignment horizontal="right"/>
      <protection locked="0"/>
    </xf>
    <xf numFmtId="0" fontId="4" fillId="0" borderId="24" xfId="168" applyFont="1" applyBorder="1" applyAlignment="1">
      <alignment horizontal="left" vertical="top"/>
      <protection/>
    </xf>
    <xf numFmtId="3" fontId="4" fillId="0" borderId="24" xfId="168" applyNumberFormat="1" applyFont="1" applyBorder="1" applyAlignment="1" applyProtection="1" quotePrefix="1">
      <alignment horizontal="right" vertical="top"/>
      <protection locked="0"/>
    </xf>
    <xf numFmtId="3" fontId="4" fillId="0" borderId="25" xfId="168" applyNumberFormat="1" applyFont="1" applyBorder="1" applyAlignment="1" applyProtection="1">
      <alignment horizontal="right" vertical="top"/>
      <protection locked="0"/>
    </xf>
    <xf numFmtId="3" fontId="4" fillId="0" borderId="24" xfId="168" applyNumberFormat="1" applyFont="1" applyBorder="1" applyAlignment="1" applyProtection="1">
      <alignment horizontal="right" vertical="top"/>
      <protection locked="0"/>
    </xf>
    <xf numFmtId="3" fontId="4" fillId="0" borderId="25" xfId="168" applyNumberFormat="1" applyFont="1" applyBorder="1" applyAlignment="1" applyProtection="1">
      <alignment horizontal="right"/>
      <protection locked="0"/>
    </xf>
    <xf numFmtId="0" fontId="4" fillId="0" borderId="41" xfId="168" applyFont="1" applyBorder="1" applyAlignment="1">
      <alignment horizontal="left"/>
      <protection/>
    </xf>
    <xf numFmtId="0" fontId="4" fillId="0" borderId="30" xfId="168" applyFont="1" applyBorder="1" applyAlignment="1">
      <alignment horizontal="left"/>
      <protection/>
    </xf>
    <xf numFmtId="3" fontId="4" fillId="0" borderId="28" xfId="168" applyNumberFormat="1" applyFont="1" applyBorder="1" applyAlignment="1" applyProtection="1">
      <alignment horizontal="right"/>
      <protection locked="0"/>
    </xf>
    <xf numFmtId="0" fontId="4" fillId="0" borderId="0" xfId="168" applyFont="1" applyAlignment="1">
      <alignment horizontal="right"/>
      <protection/>
    </xf>
    <xf numFmtId="0" fontId="4" fillId="0" borderId="21" xfId="168" applyFont="1" applyBorder="1" applyAlignment="1">
      <alignment horizontal="center"/>
      <protection/>
    </xf>
    <xf numFmtId="0" fontId="4" fillId="0" borderId="0" xfId="168" applyFont="1" applyAlignment="1">
      <alignment horizontal="center"/>
      <protection/>
    </xf>
    <xf numFmtId="0" fontId="12" fillId="0" borderId="21" xfId="168" applyFont="1" applyBorder="1" applyAlignment="1">
      <alignment horizontal="center"/>
      <protection/>
    </xf>
    <xf numFmtId="0" fontId="4" fillId="0" borderId="0" xfId="168" applyFont="1" applyAlignment="1" quotePrefix="1">
      <alignment horizontal="right"/>
      <protection/>
    </xf>
    <xf numFmtId="0" fontId="4" fillId="0" borderId="18" xfId="168" applyFont="1" applyBorder="1" applyAlignment="1" applyProtection="1">
      <alignment horizontal="center" wrapText="1"/>
      <protection locked="0"/>
    </xf>
    <xf numFmtId="165" fontId="4" fillId="0" borderId="21" xfId="168" applyNumberFormat="1" applyFont="1" applyBorder="1" applyAlignment="1" applyProtection="1" quotePrefix="1">
      <alignment horizontal="left"/>
      <protection locked="0"/>
    </xf>
    <xf numFmtId="3" fontId="4" fillId="0" borderId="0" xfId="168" applyNumberFormat="1" applyFont="1" applyAlignment="1" applyProtection="1">
      <alignment horizontal="right"/>
      <protection locked="0"/>
    </xf>
    <xf numFmtId="165" fontId="4" fillId="0" borderId="24" xfId="168" applyNumberFormat="1" applyFont="1" applyBorder="1" applyAlignment="1" applyProtection="1" quotePrefix="1">
      <alignment horizontal="left"/>
      <protection locked="0"/>
    </xf>
    <xf numFmtId="3" fontId="4" fillId="0" borderId="18" xfId="168" applyNumberFormat="1" applyFont="1" applyBorder="1" applyAlignment="1" applyProtection="1">
      <alignment horizontal="right"/>
      <protection locked="0"/>
    </xf>
    <xf numFmtId="0" fontId="4" fillId="0" borderId="0" xfId="166" applyFont="1" applyAlignment="1">
      <alignment horizontal="right"/>
      <protection/>
    </xf>
    <xf numFmtId="0" fontId="4" fillId="0" borderId="32" xfId="166" applyFont="1" applyBorder="1" applyAlignment="1">
      <alignment horizontal="center"/>
      <protection/>
    </xf>
    <xf numFmtId="0" fontId="4" fillId="0" borderId="41" xfId="166" applyFont="1" applyBorder="1" applyAlignment="1">
      <alignment horizontal="center"/>
      <protection/>
    </xf>
    <xf numFmtId="0" fontId="4" fillId="0" borderId="21" xfId="166" applyFont="1" applyBorder="1" applyAlignment="1">
      <alignment horizontal="center"/>
      <protection/>
    </xf>
    <xf numFmtId="0" fontId="4" fillId="0" borderId="0" xfId="166" applyFont="1" applyBorder="1" applyAlignment="1">
      <alignment horizontal="center"/>
      <protection/>
    </xf>
    <xf numFmtId="0" fontId="4" fillId="0" borderId="0" xfId="166" applyFont="1" applyAlignment="1" quotePrefix="1">
      <alignment horizontal="right"/>
      <protection/>
    </xf>
    <xf numFmtId="165" fontId="4" fillId="0" borderId="41" xfId="166" applyNumberFormat="1" applyFont="1" applyBorder="1" applyAlignment="1" applyProtection="1" quotePrefix="1">
      <alignment horizontal="left"/>
      <protection locked="0"/>
    </xf>
    <xf numFmtId="165" fontId="4" fillId="0" borderId="43" xfId="166" applyNumberFormat="1" applyFont="1" applyBorder="1" applyAlignment="1" applyProtection="1" quotePrefix="1">
      <alignment horizontal="left"/>
      <protection locked="0"/>
    </xf>
    <xf numFmtId="165" fontId="4" fillId="0" borderId="44" xfId="166" applyNumberFormat="1" applyFont="1" applyBorder="1" applyAlignment="1" applyProtection="1" quotePrefix="1">
      <alignment horizontal="left"/>
      <protection locked="0"/>
    </xf>
    <xf numFmtId="165" fontId="4" fillId="0" borderId="46" xfId="166" applyNumberFormat="1" applyFont="1" applyBorder="1" applyAlignment="1" applyProtection="1" quotePrefix="1">
      <alignment horizontal="left"/>
      <protection locked="0"/>
    </xf>
    <xf numFmtId="0" fontId="3" fillId="0" borderId="0" xfId="166" applyFont="1" applyBorder="1">
      <alignment/>
      <protection/>
    </xf>
    <xf numFmtId="0" fontId="4" fillId="0" borderId="0" xfId="166" applyFont="1" applyAlignment="1" applyProtection="1">
      <alignment horizontal="right"/>
      <protection locked="0"/>
    </xf>
    <xf numFmtId="0" fontId="3" fillId="0" borderId="0" xfId="166" applyFont="1" applyBorder="1" applyProtection="1">
      <alignment/>
      <protection locked="0"/>
    </xf>
    <xf numFmtId="0" fontId="3" fillId="0" borderId="0" xfId="166" applyFont="1" applyProtection="1">
      <alignment/>
      <protection locked="0"/>
    </xf>
    <xf numFmtId="0" fontId="4" fillId="0" borderId="14" xfId="168" applyFont="1" applyBorder="1" applyAlignment="1" quotePrefix="1">
      <alignment horizontal="right"/>
      <protection/>
    </xf>
    <xf numFmtId="0" fontId="4" fillId="0" borderId="21" xfId="168" applyFont="1" applyBorder="1" applyAlignment="1" quotePrefix="1">
      <alignment horizontal="right"/>
      <protection/>
    </xf>
    <xf numFmtId="0" fontId="4" fillId="0" borderId="21" xfId="168" applyFont="1" applyBorder="1" applyAlignment="1" quotePrefix="1">
      <alignment horizontal="right" wrapText="1"/>
      <protection/>
    </xf>
    <xf numFmtId="0" fontId="4" fillId="0" borderId="21" xfId="168" applyFont="1" applyFill="1" applyBorder="1" applyAlignment="1" quotePrefix="1">
      <alignment horizontal="right"/>
      <protection/>
    </xf>
    <xf numFmtId="0" fontId="4" fillId="0" borderId="21" xfId="168" applyFont="1" applyBorder="1" applyAlignment="1" quotePrefix="1">
      <alignment horizontal="right" vertical="center"/>
      <protection/>
    </xf>
    <xf numFmtId="0" fontId="4" fillId="0" borderId="18" xfId="168" applyFont="1" applyBorder="1" applyAlignment="1" quotePrefix="1">
      <alignment horizontal="right"/>
      <protection/>
    </xf>
    <xf numFmtId="0" fontId="4" fillId="0" borderId="21" xfId="168" applyFont="1" applyBorder="1" applyAlignment="1" quotePrefix="1">
      <alignment horizontal="center"/>
      <protection/>
    </xf>
    <xf numFmtId="0" fontId="4" fillId="0" borderId="20" xfId="168" applyFont="1" applyBorder="1">
      <alignment/>
      <protection/>
    </xf>
    <xf numFmtId="0" fontId="12" fillId="0" borderId="41" xfId="168" applyFont="1" applyBorder="1">
      <alignment/>
      <protection/>
    </xf>
    <xf numFmtId="0" fontId="4" fillId="0" borderId="0" xfId="168" applyFont="1" applyBorder="1" quotePrefix="1">
      <alignment/>
      <protection/>
    </xf>
    <xf numFmtId="0" fontId="4" fillId="0" borderId="0" xfId="171" applyFont="1">
      <alignment/>
      <protection/>
    </xf>
    <xf numFmtId="0" fontId="4" fillId="0" borderId="0" xfId="171" applyFont="1" applyAlignment="1">
      <alignment horizontal="center"/>
      <protection/>
    </xf>
    <xf numFmtId="0" fontId="12" fillId="0" borderId="0" xfId="171" applyFont="1" applyAlignment="1">
      <alignment horizontal="center"/>
      <protection/>
    </xf>
    <xf numFmtId="0" fontId="4" fillId="0" borderId="0" xfId="171" applyFont="1" applyAlignment="1" quotePrefix="1">
      <alignment horizontal="center"/>
      <protection/>
    </xf>
    <xf numFmtId="0" fontId="4" fillId="0" borderId="32" xfId="171" applyFont="1" applyBorder="1" applyAlignment="1" quotePrefix="1">
      <alignment horizontal="center"/>
      <protection/>
    </xf>
    <xf numFmtId="0" fontId="4" fillId="0" borderId="13" xfId="171" applyFont="1" applyBorder="1">
      <alignment/>
      <protection/>
    </xf>
    <xf numFmtId="0" fontId="4" fillId="0" borderId="10" xfId="171" applyFont="1" applyBorder="1" applyAlignment="1">
      <alignment horizontal="center"/>
      <protection/>
    </xf>
    <xf numFmtId="0" fontId="4" fillId="0" borderId="41" xfId="171" applyFont="1" applyBorder="1" applyAlignment="1">
      <alignment horizontal="center"/>
      <protection/>
    </xf>
    <xf numFmtId="0" fontId="4" fillId="0" borderId="0" xfId="171" applyFont="1" applyBorder="1">
      <alignment/>
      <protection/>
    </xf>
    <xf numFmtId="0" fontId="4" fillId="0" borderId="20" xfId="171" applyFont="1" applyBorder="1">
      <alignment/>
      <protection/>
    </xf>
    <xf numFmtId="0" fontId="4" fillId="0" borderId="41" xfId="171" applyFont="1" applyBorder="1" applyAlignment="1" quotePrefix="1">
      <alignment horizontal="center"/>
      <protection/>
    </xf>
    <xf numFmtId="0" fontId="4" fillId="0" borderId="0" xfId="171" applyFont="1" applyBorder="1" applyAlignment="1">
      <alignment horizontal="right"/>
      <protection/>
    </xf>
    <xf numFmtId="0" fontId="12" fillId="0" borderId="41" xfId="171" applyFont="1" applyBorder="1" applyAlignment="1">
      <alignment horizontal="center"/>
      <protection/>
    </xf>
    <xf numFmtId="0" fontId="12" fillId="0" borderId="0" xfId="171" applyFont="1" applyBorder="1">
      <alignment/>
      <protection/>
    </xf>
    <xf numFmtId="0" fontId="12" fillId="0" borderId="20" xfId="171" applyFont="1" applyBorder="1">
      <alignment/>
      <protection/>
    </xf>
    <xf numFmtId="0" fontId="12" fillId="0" borderId="0" xfId="171" applyFont="1">
      <alignment/>
      <protection/>
    </xf>
    <xf numFmtId="0" fontId="4" fillId="0" borderId="0" xfId="171" applyFont="1" applyBorder="1" applyAlignment="1">
      <alignment horizontal="left"/>
      <protection/>
    </xf>
    <xf numFmtId="0" fontId="4" fillId="0" borderId="0" xfId="171" applyFont="1" applyBorder="1" applyAlignment="1">
      <alignment horizontal="center"/>
      <protection/>
    </xf>
    <xf numFmtId="0" fontId="4" fillId="0" borderId="20" xfId="171" applyFont="1" applyBorder="1" applyAlignment="1">
      <alignment horizontal="center"/>
      <protection/>
    </xf>
    <xf numFmtId="0" fontId="4" fillId="0" borderId="0" xfId="171" applyFont="1" applyAlignment="1">
      <alignment horizontal="left"/>
      <protection/>
    </xf>
    <xf numFmtId="0" fontId="12" fillId="0" borderId="0" xfId="171" applyFont="1" applyBorder="1" applyAlignment="1">
      <alignment horizontal="right"/>
      <protection/>
    </xf>
    <xf numFmtId="0" fontId="14" fillId="0" borderId="41" xfId="171" applyFont="1" applyBorder="1" applyAlignment="1">
      <alignment horizontal="left"/>
      <protection/>
    </xf>
    <xf numFmtId="0" fontId="14" fillId="0" borderId="0" xfId="171" applyFont="1" applyBorder="1">
      <alignment/>
      <protection/>
    </xf>
    <xf numFmtId="0" fontId="15" fillId="0" borderId="0" xfId="171" applyFont="1" applyBorder="1" applyAlignment="1">
      <alignment horizontal="center"/>
      <protection/>
    </xf>
    <xf numFmtId="0" fontId="15" fillId="0" borderId="0" xfId="171" applyFont="1" applyBorder="1" applyAlignment="1">
      <alignment horizontal="right"/>
      <protection/>
    </xf>
    <xf numFmtId="0" fontId="15" fillId="0" borderId="20" xfId="171" applyFont="1" applyBorder="1" applyAlignment="1">
      <alignment horizontal="center"/>
      <protection/>
    </xf>
    <xf numFmtId="3" fontId="4" fillId="0" borderId="20" xfId="171" applyNumberFormat="1" applyFont="1" applyBorder="1" applyAlignment="1" applyProtection="1">
      <alignment horizontal="right"/>
      <protection locked="0"/>
    </xf>
    <xf numFmtId="3" fontId="4" fillId="0" borderId="20" xfId="171" applyNumberFormat="1" applyFont="1" applyBorder="1">
      <alignment/>
      <protection/>
    </xf>
    <xf numFmtId="0" fontId="4" fillId="0" borderId="39" xfId="171" applyFont="1" applyBorder="1" applyAlignment="1">
      <alignment horizontal="center"/>
      <protection/>
    </xf>
    <xf numFmtId="0" fontId="4" fillId="0" borderId="17" xfId="171" applyFont="1" applyBorder="1">
      <alignment/>
      <protection/>
    </xf>
    <xf numFmtId="0" fontId="4" fillId="0" borderId="16" xfId="171" applyFont="1" applyBorder="1">
      <alignment/>
      <protection/>
    </xf>
    <xf numFmtId="0" fontId="5" fillId="30" borderId="10" xfId="0" applyFont="1" applyFill="1" applyBorder="1" applyAlignment="1">
      <alignment horizontal="center"/>
    </xf>
    <xf numFmtId="0" fontId="4" fillId="0" borderId="41" xfId="0" applyFont="1" applyBorder="1" applyAlignment="1">
      <alignment/>
    </xf>
    <xf numFmtId="0" fontId="4" fillId="0" borderId="0" xfId="167" applyFont="1">
      <alignment/>
      <protection/>
    </xf>
    <xf numFmtId="0" fontId="4" fillId="0" borderId="47" xfId="167" applyFont="1" applyBorder="1" applyAlignment="1">
      <alignment horizontal="center"/>
      <protection/>
    </xf>
    <xf numFmtId="0" fontId="4" fillId="0" borderId="10" xfId="167" applyFont="1" applyBorder="1" applyAlignment="1">
      <alignment horizontal="center"/>
      <protection/>
    </xf>
    <xf numFmtId="0" fontId="4" fillId="0" borderId="0" xfId="167" applyFont="1" applyBorder="1" applyAlignment="1">
      <alignment horizontal="center"/>
      <protection/>
    </xf>
    <xf numFmtId="0" fontId="12" fillId="0" borderId="41" xfId="167" applyFont="1" applyBorder="1">
      <alignment/>
      <protection/>
    </xf>
    <xf numFmtId="0" fontId="4" fillId="0" borderId="18" xfId="167" applyFont="1" applyBorder="1" applyAlignment="1">
      <alignment horizontal="center"/>
      <protection/>
    </xf>
    <xf numFmtId="0" fontId="4" fillId="0" borderId="16" xfId="167" applyFont="1" applyBorder="1" applyAlignment="1">
      <alignment horizontal="center"/>
      <protection/>
    </xf>
    <xf numFmtId="0" fontId="4" fillId="0" borderId="41" xfId="167" applyFont="1" applyBorder="1">
      <alignment/>
      <protection/>
    </xf>
    <xf numFmtId="0" fontId="4" fillId="0" borderId="48" xfId="167" applyFont="1" applyBorder="1" applyAlignment="1" quotePrefix="1">
      <alignment horizontal="right"/>
      <protection/>
    </xf>
    <xf numFmtId="0" fontId="4" fillId="0" borderId="48" xfId="167" applyFont="1" applyBorder="1">
      <alignment/>
      <protection/>
    </xf>
    <xf numFmtId="0" fontId="4" fillId="0" borderId="25" xfId="167" applyFont="1" applyBorder="1" applyAlignment="1" quotePrefix="1">
      <alignment horizontal="right"/>
      <protection/>
    </xf>
    <xf numFmtId="0" fontId="4" fillId="0" borderId="25" xfId="167" applyFont="1" applyBorder="1">
      <alignment/>
      <protection/>
    </xf>
    <xf numFmtId="0" fontId="4" fillId="0" borderId="0" xfId="167" applyFont="1" applyBorder="1" applyAlignment="1" quotePrefix="1">
      <alignment horizontal="right"/>
      <protection/>
    </xf>
    <xf numFmtId="0" fontId="4" fillId="0" borderId="0" xfId="167" applyFont="1" applyBorder="1">
      <alignment/>
      <protection/>
    </xf>
    <xf numFmtId="0" fontId="4" fillId="0" borderId="21" xfId="167" applyFont="1" applyBorder="1" applyAlignment="1">
      <alignment horizontal="right"/>
      <protection/>
    </xf>
    <xf numFmtId="0" fontId="4" fillId="0" borderId="49" xfId="167" applyFont="1" applyBorder="1" applyAlignment="1" quotePrefix="1">
      <alignment horizontal="right"/>
      <protection/>
    </xf>
    <xf numFmtId="0" fontId="4" fillId="0" borderId="49" xfId="167" applyFont="1" applyBorder="1">
      <alignment/>
      <protection/>
    </xf>
    <xf numFmtId="0" fontId="4" fillId="0" borderId="0" xfId="167" applyFont="1" applyAlignment="1">
      <alignment horizontal="right"/>
      <protection/>
    </xf>
    <xf numFmtId="0" fontId="4" fillId="0" borderId="50" xfId="167" applyFont="1" applyBorder="1" applyAlignment="1" quotePrefix="1">
      <alignment horizontal="right"/>
      <protection/>
    </xf>
    <xf numFmtId="0" fontId="4" fillId="0" borderId="50" xfId="167" applyFont="1" applyBorder="1">
      <alignment/>
      <protection/>
    </xf>
    <xf numFmtId="0" fontId="4" fillId="0" borderId="51" xfId="167" applyFont="1" applyBorder="1" applyAlignment="1" quotePrefix="1">
      <alignment horizontal="right"/>
      <protection/>
    </xf>
    <xf numFmtId="0" fontId="4" fillId="0" borderId="51" xfId="167" applyFont="1" applyBorder="1">
      <alignment/>
      <protection/>
    </xf>
    <xf numFmtId="0" fontId="4" fillId="0" borderId="47" xfId="167" applyFont="1" applyBorder="1" applyAlignment="1" quotePrefix="1">
      <alignment horizontal="right"/>
      <protection/>
    </xf>
    <xf numFmtId="0" fontId="4" fillId="0" borderId="47" xfId="167" applyFont="1" applyBorder="1">
      <alignment/>
      <protection/>
    </xf>
    <xf numFmtId="0" fontId="4" fillId="0" borderId="52" xfId="167" applyFont="1" applyBorder="1" applyAlignment="1" quotePrefix="1">
      <alignment horizontal="right"/>
      <protection/>
    </xf>
    <xf numFmtId="0" fontId="4" fillId="0" borderId="52" xfId="167" applyFont="1" applyBorder="1">
      <alignment/>
      <protection/>
    </xf>
    <xf numFmtId="0" fontId="4" fillId="0" borderId="0" xfId="169" applyFont="1" applyProtection="1">
      <alignment/>
      <protection locked="0"/>
    </xf>
    <xf numFmtId="0" fontId="4" fillId="0" borderId="0" xfId="169" applyFont="1">
      <alignment/>
      <protection/>
    </xf>
    <xf numFmtId="0" fontId="4" fillId="0" borderId="0" xfId="169" applyFont="1" applyAlignment="1">
      <alignment vertical="center"/>
      <protection/>
    </xf>
    <xf numFmtId="0" fontId="4" fillId="0" borderId="0" xfId="169" applyFont="1" applyAlignment="1">
      <alignment horizontal="left"/>
      <protection/>
    </xf>
    <xf numFmtId="0" fontId="12" fillId="0" borderId="45" xfId="167" applyFont="1" applyBorder="1" applyAlignment="1">
      <alignment horizontal="center"/>
      <protection/>
    </xf>
    <xf numFmtId="0" fontId="12" fillId="0" borderId="47" xfId="167" applyFont="1" applyBorder="1" applyAlignment="1">
      <alignment horizontal="center"/>
      <protection/>
    </xf>
    <xf numFmtId="0" fontId="4" fillId="0" borderId="14" xfId="167" applyFont="1" applyBorder="1" applyAlignment="1">
      <alignment horizontal="center"/>
      <protection/>
    </xf>
    <xf numFmtId="0" fontId="4" fillId="0" borderId="21" xfId="167" applyFont="1" applyFill="1" applyBorder="1" applyAlignment="1">
      <alignment horizontal="center"/>
      <protection/>
    </xf>
    <xf numFmtId="0" fontId="4" fillId="0" borderId="20" xfId="167" applyFont="1" applyBorder="1" applyAlignment="1">
      <alignment horizontal="right"/>
      <protection/>
    </xf>
    <xf numFmtId="0" fontId="4" fillId="0" borderId="45" xfId="167" applyFont="1" applyBorder="1">
      <alignment/>
      <protection/>
    </xf>
    <xf numFmtId="0" fontId="4" fillId="0" borderId="20" xfId="167" applyFont="1" applyBorder="1">
      <alignment/>
      <protection/>
    </xf>
    <xf numFmtId="0" fontId="4" fillId="0" borderId="53" xfId="167" applyFont="1" applyBorder="1">
      <alignment/>
      <protection/>
    </xf>
    <xf numFmtId="3" fontId="4" fillId="30" borderId="23" xfId="167" applyNumberFormat="1" applyFont="1" applyFill="1" applyBorder="1" applyAlignment="1" applyProtection="1">
      <alignment horizontal="right"/>
      <protection/>
    </xf>
    <xf numFmtId="3" fontId="4" fillId="30" borderId="10" xfId="167" applyNumberFormat="1" applyFont="1" applyFill="1" applyBorder="1" applyAlignment="1" applyProtection="1">
      <alignment horizontal="right"/>
      <protection/>
    </xf>
    <xf numFmtId="3" fontId="4" fillId="30" borderId="54" xfId="167" applyNumberFormat="1" applyFont="1" applyFill="1" applyBorder="1" applyAlignment="1" applyProtection="1">
      <alignment horizontal="right"/>
      <protection/>
    </xf>
    <xf numFmtId="3" fontId="4" fillId="30" borderId="55" xfId="167" applyNumberFormat="1" applyFont="1" applyFill="1" applyBorder="1" applyAlignment="1" applyProtection="1">
      <alignment horizontal="right"/>
      <protection/>
    </xf>
    <xf numFmtId="3" fontId="4" fillId="30" borderId="36" xfId="167" applyNumberFormat="1" applyFont="1" applyFill="1" applyBorder="1" applyAlignment="1" applyProtection="1">
      <alignment horizontal="right"/>
      <protection/>
    </xf>
    <xf numFmtId="3" fontId="4" fillId="30" borderId="56" xfId="167" applyNumberFormat="1" applyFont="1" applyFill="1" applyBorder="1" applyAlignment="1" applyProtection="1">
      <alignment horizontal="right"/>
      <protection/>
    </xf>
    <xf numFmtId="0" fontId="4" fillId="0" borderId="13" xfId="167" applyFont="1" applyBorder="1" applyAlignment="1">
      <alignment horizontal="center"/>
      <protection/>
    </xf>
    <xf numFmtId="0" fontId="12" fillId="0" borderId="0" xfId="167" applyFont="1" applyBorder="1" applyAlignment="1">
      <alignment horizontal="center"/>
      <protection/>
    </xf>
    <xf numFmtId="0" fontId="12" fillId="0" borderId="39" xfId="167" applyFont="1" applyBorder="1">
      <alignment/>
      <protection/>
    </xf>
    <xf numFmtId="0" fontId="12" fillId="0" borderId="0" xfId="167" applyFont="1" applyAlignment="1">
      <alignment/>
      <protection/>
    </xf>
    <xf numFmtId="0" fontId="12" fillId="0" borderId="0" xfId="167" applyFont="1" applyAlignment="1">
      <alignment horizontal="left"/>
      <protection/>
    </xf>
    <xf numFmtId="0" fontId="4" fillId="0" borderId="57" xfId="167" applyFont="1" applyBorder="1" applyAlignment="1" quotePrefix="1">
      <alignment horizontal="right"/>
      <protection/>
    </xf>
    <xf numFmtId="0" fontId="4" fillId="0" borderId="57" xfId="167" applyFont="1" applyBorder="1">
      <alignment/>
      <protection/>
    </xf>
    <xf numFmtId="0" fontId="4" fillId="0" borderId="31" xfId="167" applyFont="1" applyBorder="1" applyAlignment="1" quotePrefix="1">
      <alignment horizontal="right"/>
      <protection/>
    </xf>
    <xf numFmtId="0" fontId="4" fillId="0" borderId="31" xfId="167" applyFont="1" applyBorder="1">
      <alignment/>
      <protection/>
    </xf>
    <xf numFmtId="0" fontId="4" fillId="0" borderId="25" xfId="167" applyFont="1" applyBorder="1" applyAlignment="1">
      <alignment horizontal="right"/>
      <protection/>
    </xf>
    <xf numFmtId="0" fontId="4" fillId="0" borderId="58" xfId="167" applyFont="1" applyBorder="1" applyAlignment="1" quotePrefix="1">
      <alignment horizontal="right"/>
      <protection/>
    </xf>
    <xf numFmtId="0" fontId="4" fillId="0" borderId="58" xfId="167" applyFont="1" applyBorder="1">
      <alignment/>
      <protection/>
    </xf>
    <xf numFmtId="0" fontId="4" fillId="0" borderId="25" xfId="167" applyFont="1" applyFill="1" applyBorder="1" applyAlignment="1" quotePrefix="1">
      <alignment horizontal="right"/>
      <protection/>
    </xf>
    <xf numFmtId="0" fontId="4" fillId="0" borderId="0" xfId="167" applyFont="1" applyFill="1" applyBorder="1" applyAlignment="1" quotePrefix="1">
      <alignment horizontal="right"/>
      <protection/>
    </xf>
    <xf numFmtId="0" fontId="4" fillId="0" borderId="0" xfId="167" applyFont="1" applyFill="1" applyBorder="1">
      <alignment/>
      <protection/>
    </xf>
    <xf numFmtId="0" fontId="12" fillId="0" borderId="12" xfId="167" applyFont="1" applyBorder="1" applyAlignment="1">
      <alignment horizontal="center"/>
      <protection/>
    </xf>
    <xf numFmtId="0" fontId="12" fillId="0" borderId="41" xfId="167" applyFont="1" applyFill="1" applyBorder="1" applyAlignment="1">
      <alignment horizontal="center"/>
      <protection/>
    </xf>
    <xf numFmtId="0" fontId="4" fillId="0" borderId="39" xfId="167" applyFont="1" applyBorder="1" applyAlignment="1">
      <alignment horizontal="center"/>
      <protection/>
    </xf>
    <xf numFmtId="0" fontId="4" fillId="0" borderId="17" xfId="167" applyFont="1" applyBorder="1" applyAlignment="1">
      <alignment horizontal="center"/>
      <protection/>
    </xf>
    <xf numFmtId="0" fontId="4" fillId="0" borderId="41" xfId="167" applyFont="1" applyFill="1" applyBorder="1">
      <alignment/>
      <protection/>
    </xf>
    <xf numFmtId="0" fontId="4" fillId="0" borderId="0" xfId="167" applyFont="1" applyAlignment="1">
      <alignment horizontal="center"/>
      <protection/>
    </xf>
    <xf numFmtId="0" fontId="4" fillId="0" borderId="21" xfId="167" applyFont="1" applyBorder="1" applyAlignment="1">
      <alignment horizontal="center"/>
      <protection/>
    </xf>
    <xf numFmtId="0" fontId="4" fillId="0" borderId="20" xfId="167" applyFont="1" applyBorder="1" applyAlignment="1">
      <alignment horizontal="center"/>
      <protection/>
    </xf>
    <xf numFmtId="3" fontId="4" fillId="0" borderId="40" xfId="167" applyNumberFormat="1" applyFont="1" applyBorder="1" applyAlignment="1" applyProtection="1">
      <alignment horizontal="right"/>
      <protection locked="0"/>
    </xf>
    <xf numFmtId="3" fontId="4" fillId="0" borderId="24" xfId="167" applyNumberFormat="1" applyFont="1" applyBorder="1" applyAlignment="1" applyProtection="1">
      <alignment horizontal="right"/>
      <protection locked="0"/>
    </xf>
    <xf numFmtId="3" fontId="4" fillId="0" borderId="23" xfId="167" applyNumberFormat="1" applyFont="1" applyBorder="1" applyAlignment="1" applyProtection="1">
      <alignment horizontal="right"/>
      <protection locked="0"/>
    </xf>
    <xf numFmtId="3" fontId="4" fillId="30" borderId="21" xfId="167" applyNumberFormat="1" applyFont="1" applyFill="1" applyBorder="1" applyAlignment="1" applyProtection="1">
      <alignment horizontal="right"/>
      <protection/>
    </xf>
    <xf numFmtId="0" fontId="4" fillId="0" borderId="21" xfId="167" applyFont="1" applyBorder="1">
      <alignment/>
      <protection/>
    </xf>
    <xf numFmtId="3" fontId="4" fillId="30" borderId="59" xfId="167" applyNumberFormat="1" applyFont="1" applyFill="1" applyBorder="1" applyAlignment="1" applyProtection="1">
      <alignment horizontal="right"/>
      <protection/>
    </xf>
    <xf numFmtId="0" fontId="4" fillId="0" borderId="39" xfId="167" applyFont="1" applyBorder="1">
      <alignment/>
      <protection/>
    </xf>
    <xf numFmtId="0" fontId="4" fillId="0" borderId="17" xfId="167" applyFont="1" applyBorder="1" applyAlignment="1" quotePrefix="1">
      <alignment horizontal="right"/>
      <protection/>
    </xf>
    <xf numFmtId="0" fontId="4" fillId="0" borderId="17" xfId="167" applyFont="1" applyBorder="1" applyAlignment="1">
      <alignment horizontal="right"/>
      <protection/>
    </xf>
    <xf numFmtId="0" fontId="4" fillId="0" borderId="17" xfId="167" applyFont="1" applyBorder="1">
      <alignment/>
      <protection/>
    </xf>
    <xf numFmtId="3" fontId="4" fillId="30" borderId="18" xfId="167" applyNumberFormat="1" applyFont="1" applyFill="1" applyBorder="1" applyAlignment="1" applyProtection="1">
      <alignment horizontal="right"/>
      <protection/>
    </xf>
    <xf numFmtId="0" fontId="4" fillId="0" borderId="0" xfId="167" applyFont="1" applyProtection="1">
      <alignment/>
      <protection/>
    </xf>
    <xf numFmtId="0" fontId="12" fillId="0" borderId="32" xfId="167" applyFont="1" applyBorder="1" applyAlignment="1">
      <alignment horizontal="center"/>
      <protection/>
    </xf>
    <xf numFmtId="0" fontId="4" fillId="0" borderId="14" xfId="167" applyFont="1" applyBorder="1">
      <alignment/>
      <protection/>
    </xf>
    <xf numFmtId="0" fontId="4" fillId="0" borderId="10" xfId="167" applyFont="1" applyBorder="1">
      <alignment/>
      <protection/>
    </xf>
    <xf numFmtId="3" fontId="4" fillId="0" borderId="21" xfId="167" applyNumberFormat="1" applyFont="1" applyBorder="1">
      <alignment/>
      <protection/>
    </xf>
    <xf numFmtId="0" fontId="4" fillId="0" borderId="33" xfId="167" applyFont="1" applyBorder="1">
      <alignment/>
      <protection/>
    </xf>
    <xf numFmtId="3" fontId="4" fillId="30" borderId="40" xfId="167" applyNumberFormat="1" applyFont="1" applyFill="1" applyBorder="1" applyAlignment="1" applyProtection="1">
      <alignment horizontal="right"/>
      <protection/>
    </xf>
    <xf numFmtId="3" fontId="4" fillId="30" borderId="30" xfId="167" applyNumberFormat="1" applyFont="1" applyFill="1" applyBorder="1" applyAlignment="1" applyProtection="1">
      <alignment horizontal="right"/>
      <protection/>
    </xf>
    <xf numFmtId="0" fontId="4" fillId="0" borderId="13" xfId="167" applyFont="1" applyBorder="1" applyAlignment="1" quotePrefix="1">
      <alignment horizontal="right"/>
      <protection/>
    </xf>
    <xf numFmtId="0" fontId="4" fillId="0" borderId="13" xfId="167" applyFont="1" applyBorder="1">
      <alignment/>
      <protection/>
    </xf>
    <xf numFmtId="0" fontId="4" fillId="0" borderId="60" xfId="167" applyFont="1" applyBorder="1" applyAlignment="1" quotePrefix="1">
      <alignment horizontal="right"/>
      <protection/>
    </xf>
    <xf numFmtId="0" fontId="4" fillId="0" borderId="60" xfId="167" applyFont="1" applyBorder="1">
      <alignment/>
      <protection/>
    </xf>
    <xf numFmtId="0" fontId="12" fillId="0" borderId="48" xfId="167" applyFont="1" applyBorder="1" applyAlignment="1">
      <alignment/>
      <protection/>
    </xf>
    <xf numFmtId="0" fontId="4" fillId="0" borderId="45" xfId="168" applyFont="1" applyBorder="1" applyAlignment="1">
      <alignment horizontal="center"/>
      <protection/>
    </xf>
    <xf numFmtId="0" fontId="4" fillId="0" borderId="36" xfId="168" applyFont="1" applyBorder="1" applyAlignment="1">
      <alignment horizontal="center"/>
      <protection/>
    </xf>
    <xf numFmtId="0" fontId="12" fillId="0" borderId="0" xfId="0" applyFont="1" applyBorder="1" applyAlignment="1">
      <alignment horizontal="center"/>
    </xf>
    <xf numFmtId="0" fontId="17" fillId="0" borderId="0" xfId="0" applyFont="1" applyAlignment="1">
      <alignment/>
    </xf>
    <xf numFmtId="0" fontId="12" fillId="0" borderId="0" xfId="166" applyFont="1" applyBorder="1" applyAlignment="1">
      <alignment horizontal="center"/>
      <protection/>
    </xf>
    <xf numFmtId="0" fontId="18" fillId="0" borderId="0" xfId="0" applyFont="1" applyAlignment="1">
      <alignment horizontal="center"/>
    </xf>
    <xf numFmtId="0" fontId="4" fillId="0" borderId="0" xfId="168" applyFont="1" applyBorder="1" applyProtection="1">
      <alignment/>
      <protection locked="0"/>
    </xf>
    <xf numFmtId="0" fontId="4" fillId="0" borderId="20" xfId="168" applyFont="1" applyBorder="1" applyProtection="1">
      <alignment/>
      <protection locked="0"/>
    </xf>
    <xf numFmtId="0" fontId="4" fillId="0" borderId="32" xfId="168" applyFont="1" applyBorder="1" applyAlignment="1">
      <alignment horizontal="center"/>
      <protection/>
    </xf>
    <xf numFmtId="0" fontId="4" fillId="0" borderId="0" xfId="168" applyFont="1" applyBorder="1" applyAlignment="1" applyProtection="1">
      <alignment horizontal="right"/>
      <protection locked="0"/>
    </xf>
    <xf numFmtId="0" fontId="4" fillId="0" borderId="0" xfId="168" applyFont="1" applyFill="1" applyBorder="1" applyAlignment="1">
      <alignment horizontal="right" wrapText="1"/>
      <protection/>
    </xf>
    <xf numFmtId="0" fontId="4" fillId="0" borderId="0" xfId="168" applyFont="1" applyBorder="1" applyAlignment="1" quotePrefix="1">
      <alignment horizontal="right" vertical="center"/>
      <protection/>
    </xf>
    <xf numFmtId="0" fontId="4" fillId="0" borderId="0" xfId="168" applyFont="1" applyBorder="1" applyAlignment="1">
      <alignment horizontal="right" vertical="center"/>
      <protection/>
    </xf>
    <xf numFmtId="0" fontId="4" fillId="0" borderId="18" xfId="168" applyFont="1" applyBorder="1" applyAlignment="1">
      <alignment horizontal="left" wrapText="1"/>
      <protection/>
    </xf>
    <xf numFmtId="0" fontId="4" fillId="0" borderId="13" xfId="168" applyFont="1" applyBorder="1">
      <alignment/>
      <protection/>
    </xf>
    <xf numFmtId="0" fontId="4" fillId="0" borderId="18" xfId="168" applyFont="1" applyBorder="1" applyAlignment="1">
      <alignment horizontal="center"/>
      <protection/>
    </xf>
    <xf numFmtId="0" fontId="3" fillId="0" borderId="0" xfId="166" applyFont="1" applyBorder="1" applyAlignment="1">
      <alignment horizontal="center"/>
      <protection/>
    </xf>
    <xf numFmtId="0" fontId="4" fillId="0" borderId="0" xfId="166" applyFont="1" applyAlignment="1">
      <alignment horizontal="center"/>
      <protection/>
    </xf>
    <xf numFmtId="0" fontId="4" fillId="0" borderId="17" xfId="166" applyFont="1" applyBorder="1">
      <alignment/>
      <protection/>
    </xf>
    <xf numFmtId="0" fontId="4" fillId="0" borderId="14" xfId="166" applyFont="1" applyBorder="1">
      <alignment/>
      <protection/>
    </xf>
    <xf numFmtId="0" fontId="4" fillId="0" borderId="10" xfId="166" applyFont="1" applyBorder="1" applyAlignment="1">
      <alignment horizontal="center"/>
      <protection/>
    </xf>
    <xf numFmtId="0" fontId="4" fillId="0" borderId="39" xfId="166" applyFont="1" applyBorder="1" applyAlignment="1">
      <alignment horizontal="center"/>
      <protection/>
    </xf>
    <xf numFmtId="0" fontId="4" fillId="0" borderId="45" xfId="166" applyFont="1" applyBorder="1" applyAlignment="1">
      <alignment horizontal="center" wrapText="1"/>
      <protection/>
    </xf>
    <xf numFmtId="0" fontId="4" fillId="0" borderId="18" xfId="166" applyFont="1" applyBorder="1" applyAlignment="1">
      <alignment horizontal="center" wrapText="1"/>
      <protection/>
    </xf>
    <xf numFmtId="0" fontId="4" fillId="0" borderId="10" xfId="166" applyFont="1" applyBorder="1" applyAlignment="1">
      <alignment horizontal="center" wrapText="1"/>
      <protection/>
    </xf>
    <xf numFmtId="0" fontId="4" fillId="0" borderId="0" xfId="166" applyFont="1" applyBorder="1" applyAlignment="1" quotePrefix="1">
      <alignment horizontal="right"/>
      <protection/>
    </xf>
    <xf numFmtId="165" fontId="4" fillId="0" borderId="41" xfId="166" applyNumberFormat="1" applyFont="1" applyBorder="1" applyAlignment="1" applyProtection="1">
      <alignment horizontal="left"/>
      <protection locked="0"/>
    </xf>
    <xf numFmtId="3" fontId="4" fillId="0" borderId="21" xfId="166" applyNumberFormat="1" applyFont="1" applyBorder="1" applyAlignment="1" applyProtection="1">
      <alignment horizontal="center"/>
      <protection/>
    </xf>
    <xf numFmtId="3" fontId="4" fillId="0" borderId="40" xfId="166" applyNumberFormat="1" applyFont="1" applyBorder="1" applyAlignment="1" applyProtection="1">
      <alignment horizontal="right"/>
      <protection/>
    </xf>
    <xf numFmtId="17" fontId="4" fillId="0" borderId="0" xfId="166" applyNumberFormat="1" applyFont="1">
      <alignment/>
      <protection/>
    </xf>
    <xf numFmtId="165" fontId="4" fillId="0" borderId="43" xfId="166" applyNumberFormat="1" applyFont="1" applyBorder="1" applyAlignment="1" applyProtection="1">
      <alignment horizontal="left"/>
      <protection locked="0"/>
    </xf>
    <xf numFmtId="165" fontId="4" fillId="0" borderId="24" xfId="166" applyNumberFormat="1" applyFont="1" applyBorder="1" applyAlignment="1" applyProtection="1">
      <alignment horizontal="left"/>
      <protection locked="0"/>
    </xf>
    <xf numFmtId="165" fontId="4" fillId="0" borderId="39" xfId="166" applyNumberFormat="1" applyFont="1" applyBorder="1" applyAlignment="1" applyProtection="1">
      <alignment horizontal="left"/>
      <protection locked="0"/>
    </xf>
    <xf numFmtId="3" fontId="4" fillId="0" borderId="30" xfId="166" applyNumberFormat="1" applyFont="1" applyBorder="1" applyAlignment="1" applyProtection="1">
      <alignment horizontal="right"/>
      <protection/>
    </xf>
    <xf numFmtId="0" fontId="4" fillId="0" borderId="0" xfId="166" applyFont="1" applyBorder="1" applyProtection="1">
      <alignment/>
      <protection locked="0"/>
    </xf>
    <xf numFmtId="0" fontId="4" fillId="0" borderId="45" xfId="168" applyFont="1" applyBorder="1">
      <alignment/>
      <protection/>
    </xf>
    <xf numFmtId="0" fontId="4" fillId="0" borderId="0" xfId="168" applyFont="1" applyAlignment="1">
      <alignment vertical="top"/>
      <protection/>
    </xf>
    <xf numFmtId="0" fontId="12" fillId="0" borderId="45" xfId="168" applyFont="1" applyBorder="1" applyAlignment="1">
      <alignment horizontal="center"/>
      <protection/>
    </xf>
    <xf numFmtId="0" fontId="4" fillId="0" borderId="0" xfId="168" applyFont="1" applyFill="1" applyBorder="1">
      <alignment/>
      <protection/>
    </xf>
    <xf numFmtId="0" fontId="4" fillId="0" borderId="17" xfId="168" applyFont="1" applyBorder="1">
      <alignment/>
      <protection/>
    </xf>
    <xf numFmtId="0" fontId="4" fillId="0" borderId="12" xfId="168" applyFont="1" applyBorder="1">
      <alignment/>
      <protection/>
    </xf>
    <xf numFmtId="0" fontId="4" fillId="0" borderId="10" xfId="168" applyFont="1" applyBorder="1" applyAlignment="1">
      <alignment horizontal="center"/>
      <protection/>
    </xf>
    <xf numFmtId="0" fontId="4" fillId="0" borderId="47" xfId="168" applyFont="1" applyBorder="1" applyAlignment="1">
      <alignment horizontal="center"/>
      <protection/>
    </xf>
    <xf numFmtId="0" fontId="4" fillId="0" borderId="20" xfId="168" applyFont="1" applyBorder="1" applyAlignment="1">
      <alignment horizontal="center"/>
      <protection/>
    </xf>
    <xf numFmtId="0" fontId="15" fillId="0" borderId="0" xfId="168" applyFont="1" applyBorder="1" applyAlignment="1">
      <alignment horizontal="center"/>
      <protection/>
    </xf>
    <xf numFmtId="0" fontId="15" fillId="0" borderId="18" xfId="168" applyFont="1" applyBorder="1" applyAlignment="1">
      <alignment horizontal="center"/>
      <protection/>
    </xf>
    <xf numFmtId="0" fontId="4" fillId="0" borderId="16" xfId="168" applyFont="1" applyBorder="1">
      <alignment/>
      <protection/>
    </xf>
    <xf numFmtId="0" fontId="4" fillId="0" borderId="12" xfId="168" applyFont="1" applyBorder="1" applyAlignment="1">
      <alignment horizontal="center"/>
      <protection/>
    </xf>
    <xf numFmtId="0" fontId="4" fillId="0" borderId="41" xfId="168" applyFont="1" applyBorder="1" applyAlignment="1" applyProtection="1">
      <alignment horizontal="left"/>
      <protection locked="0"/>
    </xf>
    <xf numFmtId="0" fontId="4" fillId="0" borderId="45" xfId="168" applyFont="1" applyBorder="1" applyAlignment="1" applyProtection="1">
      <alignment horizontal="left"/>
      <protection locked="0"/>
    </xf>
    <xf numFmtId="0" fontId="15" fillId="0" borderId="20" xfId="168" applyFont="1" applyBorder="1" applyAlignment="1">
      <alignment horizontal="center"/>
      <protection/>
    </xf>
    <xf numFmtId="0" fontId="4" fillId="0" borderId="41" xfId="168" applyFont="1" applyBorder="1" applyAlignment="1" quotePrefix="1">
      <alignment horizontal="center"/>
      <protection/>
    </xf>
    <xf numFmtId="0" fontId="4" fillId="0" borderId="39" xfId="168" applyFont="1" applyBorder="1" applyAlignment="1" applyProtection="1">
      <alignment horizontal="left"/>
      <protection locked="0"/>
    </xf>
    <xf numFmtId="0" fontId="4" fillId="0" borderId="36" xfId="168" applyFont="1" applyBorder="1">
      <alignment/>
      <protection/>
    </xf>
    <xf numFmtId="0" fontId="4" fillId="0" borderId="21" xfId="168" applyFont="1" applyBorder="1" applyAlignment="1" quotePrefix="1">
      <alignment horizontal="center" vertical="top" wrapText="1"/>
      <protection/>
    </xf>
    <xf numFmtId="0" fontId="15" fillId="0" borderId="45" xfId="168" applyFont="1" applyBorder="1" applyAlignment="1">
      <alignment horizontal="center"/>
      <protection/>
    </xf>
    <xf numFmtId="0" fontId="15" fillId="0" borderId="10" xfId="168" applyFont="1" applyBorder="1" applyAlignment="1">
      <alignment horizontal="center"/>
      <protection/>
    </xf>
    <xf numFmtId="0" fontId="15" fillId="0" borderId="47" xfId="168" applyFont="1" applyBorder="1" applyAlignment="1">
      <alignment horizontal="center"/>
      <protection/>
    </xf>
    <xf numFmtId="0" fontId="4" fillId="0" borderId="18" xfId="168" applyFont="1" applyBorder="1" applyAlignment="1" applyProtection="1">
      <alignment horizontal="left"/>
      <protection locked="0"/>
    </xf>
    <xf numFmtId="0" fontId="4" fillId="0" borderId="17" xfId="168" applyFont="1" applyBorder="1" applyProtection="1">
      <alignment/>
      <protection locked="0"/>
    </xf>
    <xf numFmtId="0" fontId="4" fillId="0" borderId="21" xfId="168" applyFont="1" applyBorder="1" applyAlignment="1" applyProtection="1">
      <alignment horizontal="left"/>
      <protection locked="0"/>
    </xf>
    <xf numFmtId="0" fontId="4" fillId="0" borderId="10" xfId="168" applyFont="1" applyBorder="1" applyAlignment="1" applyProtection="1">
      <alignment horizontal="left"/>
      <protection locked="0"/>
    </xf>
    <xf numFmtId="0" fontId="4" fillId="0" borderId="47" xfId="168" applyFont="1" applyBorder="1" applyProtection="1">
      <alignment/>
      <protection locked="0"/>
    </xf>
    <xf numFmtId="0" fontId="12" fillId="0" borderId="41" xfId="168" applyFont="1" applyBorder="1" applyAlignment="1">
      <alignment horizontal="left"/>
      <protection/>
    </xf>
    <xf numFmtId="0" fontId="4" fillId="0" borderId="0" xfId="168" applyFont="1" applyBorder="1" applyAlignment="1" applyProtection="1">
      <alignment horizontal="left"/>
      <protection locked="0"/>
    </xf>
    <xf numFmtId="0" fontId="4" fillId="0" borderId="47" xfId="168" applyFont="1" applyBorder="1" applyAlignment="1" applyProtection="1">
      <alignment horizontal="left"/>
      <protection locked="0"/>
    </xf>
    <xf numFmtId="0" fontId="15" fillId="0" borderId="39" xfId="168" applyFont="1" applyBorder="1" applyAlignment="1">
      <alignment horizontal="center"/>
      <protection/>
    </xf>
    <xf numFmtId="0" fontId="4" fillId="0" borderId="41" xfId="168" applyFont="1" applyBorder="1" applyProtection="1">
      <alignment/>
      <protection locked="0"/>
    </xf>
    <xf numFmtId="0" fontId="4" fillId="0" borderId="45" xfId="168" applyFont="1" applyBorder="1" applyProtection="1">
      <alignment/>
      <protection locked="0"/>
    </xf>
    <xf numFmtId="0" fontId="4" fillId="0" borderId="10" xfId="168" applyFont="1" applyBorder="1" applyProtection="1">
      <alignment/>
      <protection locked="0"/>
    </xf>
    <xf numFmtId="0" fontId="4" fillId="0" borderId="0" xfId="172" applyFont="1">
      <alignment/>
      <protection/>
    </xf>
    <xf numFmtId="0" fontId="4" fillId="0" borderId="0" xfId="172" applyFont="1" applyAlignment="1">
      <alignment horizontal="center"/>
      <protection/>
    </xf>
    <xf numFmtId="0" fontId="4" fillId="0" borderId="32" xfId="172" applyFont="1" applyBorder="1" applyAlignment="1">
      <alignment horizontal="center"/>
      <protection/>
    </xf>
    <xf numFmtId="0" fontId="4" fillId="0" borderId="13" xfId="172" applyFont="1" applyBorder="1">
      <alignment/>
      <protection/>
    </xf>
    <xf numFmtId="0" fontId="4" fillId="0" borderId="10" xfId="172" applyFont="1" applyBorder="1" applyAlignment="1">
      <alignment horizontal="center"/>
      <protection/>
    </xf>
    <xf numFmtId="0" fontId="4" fillId="0" borderId="12" xfId="172" applyFont="1" applyBorder="1">
      <alignment/>
      <protection/>
    </xf>
    <xf numFmtId="0" fontId="4" fillId="0" borderId="41" xfId="172" applyFont="1" applyBorder="1" applyAlignment="1">
      <alignment horizontal="center"/>
      <protection/>
    </xf>
    <xf numFmtId="0" fontId="4" fillId="0" borderId="0" xfId="172" applyFont="1" applyBorder="1">
      <alignment/>
      <protection/>
    </xf>
    <xf numFmtId="0" fontId="4" fillId="0" borderId="20" xfId="172" applyFont="1" applyBorder="1">
      <alignment/>
      <protection/>
    </xf>
    <xf numFmtId="0" fontId="15" fillId="0" borderId="0" xfId="172" applyFont="1" applyBorder="1">
      <alignment/>
      <protection/>
    </xf>
    <xf numFmtId="0" fontId="4" fillId="0" borderId="0" xfId="172" applyFont="1" applyBorder="1" applyAlignment="1">
      <alignment horizontal="left"/>
      <protection/>
    </xf>
    <xf numFmtId="0" fontId="4" fillId="0" borderId="0" xfId="172" applyFont="1" applyBorder="1" applyAlignment="1">
      <alignment horizontal="center"/>
      <protection/>
    </xf>
    <xf numFmtId="0" fontId="15" fillId="0" borderId="0" xfId="172" applyFont="1" applyBorder="1" applyAlignment="1">
      <alignment horizontal="center"/>
      <protection/>
    </xf>
    <xf numFmtId="0" fontId="4" fillId="0" borderId="41" xfId="172" applyFont="1" applyBorder="1" applyAlignment="1" quotePrefix="1">
      <alignment horizontal="center"/>
      <protection/>
    </xf>
    <xf numFmtId="0" fontId="4" fillId="0" borderId="0" xfId="172" applyFont="1" applyBorder="1" applyAlignment="1">
      <alignment horizontal="right"/>
      <protection/>
    </xf>
    <xf numFmtId="3" fontId="4" fillId="0" borderId="10" xfId="172" applyNumberFormat="1" applyFont="1" applyBorder="1" applyAlignment="1" applyProtection="1">
      <alignment horizontal="right"/>
      <protection locked="0"/>
    </xf>
    <xf numFmtId="0" fontId="4" fillId="0" borderId="0" xfId="172" applyFont="1" applyBorder="1" quotePrefix="1">
      <alignment/>
      <protection/>
    </xf>
    <xf numFmtId="0" fontId="4" fillId="0" borderId="10" xfId="172" applyNumberFormat="1" applyFont="1" applyBorder="1" applyAlignment="1" applyProtection="1">
      <alignment horizontal="right"/>
      <protection locked="0"/>
    </xf>
    <xf numFmtId="0" fontId="4" fillId="0" borderId="0" xfId="172" applyFont="1" applyAlignment="1">
      <alignment horizontal="right"/>
      <protection/>
    </xf>
    <xf numFmtId="0" fontId="4" fillId="0" borderId="39" xfId="172" applyFont="1" applyBorder="1" applyAlignment="1">
      <alignment horizontal="center"/>
      <protection/>
    </xf>
    <xf numFmtId="0" fontId="4" fillId="0" borderId="17" xfId="172" applyFont="1" applyBorder="1">
      <alignment/>
      <protection/>
    </xf>
    <xf numFmtId="0" fontId="4" fillId="0" borderId="16" xfId="172" applyFont="1" applyBorder="1">
      <alignment/>
      <protection/>
    </xf>
    <xf numFmtId="0" fontId="4" fillId="0" borderId="41" xfId="168" applyFont="1" applyBorder="1" applyAlignment="1">
      <alignment horizontal="center"/>
      <protection/>
    </xf>
    <xf numFmtId="0" fontId="4" fillId="0" borderId="61" xfId="168" applyFont="1" applyBorder="1" applyAlignment="1">
      <alignment horizontal="center"/>
      <protection/>
    </xf>
    <xf numFmtId="0" fontId="4" fillId="0" borderId="61" xfId="168" applyFont="1" applyBorder="1">
      <alignment/>
      <protection/>
    </xf>
    <xf numFmtId="164" fontId="4" fillId="0" borderId="16" xfId="80" applyNumberFormat="1" applyFont="1" applyBorder="1" applyAlignment="1">
      <alignment horizontal="left"/>
    </xf>
    <xf numFmtId="164" fontId="4" fillId="0" borderId="20" xfId="80" applyNumberFormat="1" applyFont="1" applyBorder="1" applyAlignment="1">
      <alignment horizontal="left"/>
    </xf>
    <xf numFmtId="0" fontId="4" fillId="0" borderId="16" xfId="168" applyFont="1" applyBorder="1" applyAlignment="1">
      <alignment horizontal="center"/>
      <protection/>
    </xf>
    <xf numFmtId="164" fontId="4" fillId="0" borderId="12" xfId="80" applyNumberFormat="1" applyFont="1" applyBorder="1" applyAlignment="1">
      <alignment horizontal="left"/>
    </xf>
    <xf numFmtId="0" fontId="4" fillId="0" borderId="16" xfId="168" applyFont="1" applyBorder="1" applyAlignment="1">
      <alignment horizontal="left"/>
      <protection/>
    </xf>
    <xf numFmtId="0" fontId="4" fillId="0" borderId="0" xfId="0" applyFont="1" applyFill="1" applyBorder="1" applyAlignment="1">
      <alignment/>
    </xf>
    <xf numFmtId="0" fontId="4" fillId="0" borderId="62" xfId="168" applyFont="1" applyBorder="1" applyAlignment="1">
      <alignment horizontal="center"/>
      <protection/>
    </xf>
    <xf numFmtId="0" fontId="4" fillId="0" borderId="62" xfId="168" applyFont="1" applyBorder="1" applyAlignment="1">
      <alignment horizontal="right"/>
      <protection/>
    </xf>
    <xf numFmtId="4" fontId="4" fillId="0" borderId="36" xfId="168" applyNumberFormat="1" applyFont="1" applyBorder="1" applyAlignment="1">
      <alignment horizontal="right"/>
      <protection/>
    </xf>
    <xf numFmtId="0" fontId="4" fillId="0" borderId="0" xfId="171" applyFont="1" applyFill="1" applyBorder="1">
      <alignment/>
      <protection/>
    </xf>
    <xf numFmtId="0" fontId="4" fillId="0" borderId="13" xfId="172" applyFont="1" applyBorder="1" applyAlignment="1">
      <alignment horizontal="center"/>
      <protection/>
    </xf>
    <xf numFmtId="0" fontId="4" fillId="0" borderId="12" xfId="172" applyFont="1" applyBorder="1" applyAlignment="1">
      <alignment horizontal="center"/>
      <protection/>
    </xf>
    <xf numFmtId="0" fontId="4" fillId="0" borderId="39" xfId="168" applyFont="1" applyBorder="1" applyAlignment="1">
      <alignment horizontal="center"/>
      <protection/>
    </xf>
    <xf numFmtId="0" fontId="4" fillId="0" borderId="17" xfId="168" applyFont="1" applyBorder="1" applyAlignment="1">
      <alignment horizontal="right"/>
      <protection/>
    </xf>
    <xf numFmtId="0" fontId="6" fillId="0" borderId="0" xfId="0" applyFont="1" applyAlignment="1">
      <alignment horizontal="center"/>
    </xf>
    <xf numFmtId="3" fontId="4" fillId="0" borderId="55" xfId="167" applyNumberFormat="1" applyFont="1" applyFill="1" applyBorder="1" applyAlignment="1" applyProtection="1">
      <alignment horizontal="right"/>
      <protection locked="0"/>
    </xf>
    <xf numFmtId="0" fontId="19" fillId="0" borderId="0" xfId="0" applyFont="1" applyAlignment="1">
      <alignment/>
    </xf>
    <xf numFmtId="0" fontId="6" fillId="0" borderId="0" xfId="0" applyFont="1" applyBorder="1" applyAlignment="1" applyProtection="1">
      <alignment horizontal="center" wrapText="1"/>
      <protection/>
    </xf>
    <xf numFmtId="3" fontId="4" fillId="0" borderId="10" xfId="167" applyNumberFormat="1" applyFont="1" applyBorder="1" applyAlignment="1" applyProtection="1">
      <alignment horizontal="right"/>
      <protection locked="0"/>
    </xf>
    <xf numFmtId="3" fontId="4" fillId="30" borderId="63" xfId="167" applyNumberFormat="1" applyFont="1" applyFill="1" applyBorder="1" applyAlignment="1" applyProtection="1">
      <alignment horizontal="right"/>
      <protection/>
    </xf>
    <xf numFmtId="0" fontId="4" fillId="0" borderId="64" xfId="167" applyFont="1" applyBorder="1">
      <alignment/>
      <protection/>
    </xf>
    <xf numFmtId="3" fontId="4" fillId="0" borderId="64" xfId="167" applyNumberFormat="1" applyFont="1" applyBorder="1" applyAlignment="1" applyProtection="1">
      <alignment horizontal="right"/>
      <protection locked="0"/>
    </xf>
    <xf numFmtId="3" fontId="4" fillId="0" borderId="21" xfId="167" applyNumberFormat="1" applyFont="1" applyBorder="1" applyAlignment="1" applyProtection="1">
      <alignment horizontal="right"/>
      <protection locked="0"/>
    </xf>
    <xf numFmtId="3" fontId="4" fillId="30" borderId="65" xfId="167" applyNumberFormat="1" applyFont="1" applyFill="1" applyBorder="1" applyAlignment="1" applyProtection="1">
      <alignment horizontal="right"/>
      <protection/>
    </xf>
    <xf numFmtId="3" fontId="4" fillId="30" borderId="66" xfId="167" applyNumberFormat="1" applyFont="1" applyFill="1" applyBorder="1" applyAlignment="1" applyProtection="1">
      <alignment horizontal="right"/>
      <protection/>
    </xf>
    <xf numFmtId="3" fontId="4" fillId="30" borderId="67" xfId="167" applyNumberFormat="1" applyFont="1" applyFill="1" applyBorder="1" applyAlignment="1" applyProtection="1">
      <alignment horizontal="right"/>
      <protection/>
    </xf>
    <xf numFmtId="0" fontId="4" fillId="0" borderId="36" xfId="167" applyFont="1" applyBorder="1">
      <alignment/>
      <protection/>
    </xf>
    <xf numFmtId="0" fontId="6" fillId="0" borderId="10" xfId="0" applyFont="1" applyBorder="1" applyAlignment="1" applyProtection="1">
      <alignment/>
      <protection locked="0"/>
    </xf>
    <xf numFmtId="0" fontId="6" fillId="0" borderId="10" xfId="0" applyFont="1" applyBorder="1" applyAlignment="1" applyProtection="1">
      <alignment/>
      <protection/>
    </xf>
    <xf numFmtId="3" fontId="5" fillId="0" borderId="10" xfId="0" applyNumberFormat="1" applyFont="1" applyBorder="1" applyAlignment="1" applyProtection="1">
      <alignment/>
      <protection locked="0"/>
    </xf>
    <xf numFmtId="3" fontId="5" fillId="30" borderId="10" xfId="0" applyNumberFormat="1" applyFont="1" applyFill="1" applyBorder="1" applyAlignment="1">
      <alignment/>
    </xf>
    <xf numFmtId="0" fontId="6" fillId="0" borderId="0" xfId="0" applyFont="1" applyAlignment="1" applyProtection="1">
      <alignment horizontal="center" wrapText="1"/>
      <protection/>
    </xf>
    <xf numFmtId="0" fontId="5" fillId="0" borderId="0" xfId="0" applyFont="1" applyAlignment="1" applyProtection="1">
      <alignment/>
      <protection/>
    </xf>
    <xf numFmtId="0" fontId="4" fillId="0" borderId="0" xfId="145" applyFont="1" applyBorder="1" applyAlignment="1" quotePrefix="1">
      <alignment horizontal="left" wrapText="1"/>
      <protection/>
    </xf>
    <xf numFmtId="3" fontId="4" fillId="30" borderId="68" xfId="167" applyNumberFormat="1" applyFont="1" applyFill="1" applyBorder="1" applyAlignment="1" applyProtection="1">
      <alignment horizontal="right"/>
      <protection/>
    </xf>
    <xf numFmtId="3" fontId="4" fillId="0" borderId="55" xfId="167" applyNumberFormat="1" applyFont="1" applyBorder="1" applyAlignment="1" applyProtection="1">
      <alignment horizontal="right"/>
      <protection locked="0"/>
    </xf>
    <xf numFmtId="0" fontId="5" fillId="0" borderId="10" xfId="0" applyFont="1" applyBorder="1" applyAlignment="1" applyProtection="1">
      <alignment wrapText="1"/>
      <protection locked="0"/>
    </xf>
    <xf numFmtId="3" fontId="4" fillId="0" borderId="30" xfId="167" applyNumberFormat="1" applyFont="1" applyBorder="1" applyProtection="1">
      <alignment/>
      <protection locked="0"/>
    </xf>
    <xf numFmtId="3" fontId="4" fillId="30" borderId="20" xfId="167" applyNumberFormat="1" applyFont="1" applyFill="1" applyBorder="1" applyAlignment="1" applyProtection="1">
      <alignment horizontal="right"/>
      <protection/>
    </xf>
    <xf numFmtId="3" fontId="4" fillId="30" borderId="69" xfId="167" applyNumberFormat="1" applyFont="1" applyFill="1" applyBorder="1" applyAlignment="1" applyProtection="1">
      <alignment horizontal="right"/>
      <protection/>
    </xf>
    <xf numFmtId="3" fontId="4" fillId="30" borderId="49" xfId="167" applyNumberFormat="1" applyFont="1" applyFill="1" applyBorder="1" applyAlignment="1" applyProtection="1">
      <alignment horizontal="right"/>
      <protection/>
    </xf>
    <xf numFmtId="3" fontId="5" fillId="0" borderId="10" xfId="0" applyNumberFormat="1" applyFont="1" applyBorder="1" applyAlignment="1" applyProtection="1">
      <alignment horizontal="right"/>
      <protection locked="0"/>
    </xf>
    <xf numFmtId="0" fontId="5" fillId="0" borderId="10" xfId="0" applyFont="1" applyBorder="1" applyAlignment="1" applyProtection="1">
      <alignment horizontal="right"/>
      <protection locked="0"/>
    </xf>
    <xf numFmtId="0" fontId="4" fillId="0" borderId="70" xfId="169" applyFont="1" applyBorder="1">
      <alignment/>
      <protection/>
    </xf>
    <xf numFmtId="0" fontId="4" fillId="0" borderId="71" xfId="169" applyFont="1" applyBorder="1">
      <alignment/>
      <protection/>
    </xf>
    <xf numFmtId="0" fontId="4" fillId="0" borderId="72" xfId="169" applyFont="1" applyBorder="1" applyAlignment="1">
      <alignment horizontal="center"/>
      <protection/>
    </xf>
    <xf numFmtId="0" fontId="4" fillId="0" borderId="10" xfId="169" applyFont="1" applyBorder="1" applyAlignment="1" quotePrefix="1">
      <alignment vertical="center"/>
      <protection/>
    </xf>
    <xf numFmtId="0" fontId="4" fillId="0" borderId="10" xfId="169" applyFont="1" applyBorder="1" applyAlignment="1">
      <alignment vertical="center"/>
      <protection/>
    </xf>
    <xf numFmtId="49" fontId="12" fillId="0" borderId="10" xfId="169" applyNumberFormat="1" applyFont="1" applyBorder="1" applyAlignment="1" applyProtection="1">
      <alignment horizontal="left" vertical="center"/>
      <protection locked="0"/>
    </xf>
    <xf numFmtId="0" fontId="12" fillId="0" borderId="10" xfId="169" applyFont="1" applyBorder="1" applyAlignment="1" applyProtection="1">
      <alignment horizontal="left" vertical="center"/>
      <protection locked="0"/>
    </xf>
    <xf numFmtId="0" fontId="4" fillId="0" borderId="10" xfId="169" applyFont="1" applyBorder="1" applyAlignment="1">
      <alignment wrapText="1"/>
      <protection/>
    </xf>
    <xf numFmtId="0" fontId="12" fillId="0" borderId="10" xfId="169" applyFont="1" applyBorder="1" applyProtection="1">
      <alignment/>
      <protection locked="0"/>
    </xf>
    <xf numFmtId="0" fontId="5" fillId="0" borderId="10" xfId="0" applyFont="1" applyBorder="1" applyAlignment="1" quotePrefix="1">
      <alignment/>
    </xf>
    <xf numFmtId="0" fontId="5" fillId="0" borderId="10" xfId="0" applyFont="1" applyBorder="1" applyAlignment="1">
      <alignment wrapText="1"/>
    </xf>
    <xf numFmtId="0" fontId="4" fillId="0" borderId="0" xfId="172" applyFont="1" applyFill="1" applyAlignment="1">
      <alignment horizontal="right"/>
      <protection/>
    </xf>
    <xf numFmtId="0" fontId="4" fillId="0" borderId="0" xfId="172" applyFont="1" applyFill="1">
      <alignment/>
      <protection/>
    </xf>
    <xf numFmtId="3" fontId="4" fillId="0" borderId="0" xfId="172" applyNumberFormat="1" applyFont="1" applyFill="1" applyAlignment="1">
      <alignment horizontal="right"/>
      <protection/>
    </xf>
    <xf numFmtId="0" fontId="5" fillId="0" borderId="0" xfId="0" applyFont="1" applyBorder="1" applyAlignment="1" applyProtection="1">
      <alignment wrapText="1"/>
      <protection/>
    </xf>
    <xf numFmtId="0" fontId="6" fillId="0" borderId="17" xfId="0" applyFont="1" applyBorder="1" applyAlignment="1" applyProtection="1">
      <alignment horizontal="center" wrapText="1"/>
      <protection/>
    </xf>
    <xf numFmtId="3" fontId="5" fillId="30" borderId="10" xfId="0" applyNumberFormat="1" applyFont="1" applyFill="1" applyBorder="1" applyAlignment="1" applyProtection="1">
      <alignment/>
      <protection/>
    </xf>
    <xf numFmtId="0" fontId="6" fillId="0" borderId="10" xfId="0" applyFont="1" applyBorder="1" applyAlignment="1" applyProtection="1">
      <alignment horizontal="center"/>
      <protection/>
    </xf>
    <xf numFmtId="0" fontId="5" fillId="0" borderId="10" xfId="0" applyFont="1" applyBorder="1" applyAlignment="1" applyProtection="1">
      <alignment/>
      <protection/>
    </xf>
    <xf numFmtId="0" fontId="4" fillId="0" borderId="10" xfId="145" applyFont="1" applyBorder="1" applyAlignment="1" applyProtection="1" quotePrefix="1">
      <alignment horizontal="center" wrapText="1"/>
      <protection/>
    </xf>
    <xf numFmtId="0" fontId="4" fillId="0" borderId="10" xfId="145" applyFont="1" applyBorder="1" applyAlignment="1" quotePrefix="1">
      <alignment horizontal="center" wrapText="1"/>
      <protection/>
    </xf>
    <xf numFmtId="0" fontId="4" fillId="0" borderId="10" xfId="145" applyFont="1" applyBorder="1" applyAlignment="1" applyProtection="1">
      <alignment horizontal="center" wrapText="1"/>
      <protection/>
    </xf>
    <xf numFmtId="0" fontId="4" fillId="0" borderId="10" xfId="145" applyFont="1" applyBorder="1" applyAlignment="1">
      <alignment horizontal="center" wrapText="1"/>
      <protection/>
    </xf>
    <xf numFmtId="3" fontId="5" fillId="0" borderId="18" xfId="0" applyNumberFormat="1" applyFont="1" applyBorder="1" applyAlignment="1" applyProtection="1">
      <alignment/>
      <protection locked="0"/>
    </xf>
    <xf numFmtId="3" fontId="5" fillId="30" borderId="18" xfId="0" applyNumberFormat="1" applyFont="1" applyFill="1" applyBorder="1" applyAlignment="1">
      <alignment/>
    </xf>
    <xf numFmtId="0" fontId="12" fillId="0" borderId="10" xfId="0" applyFont="1" applyBorder="1" applyAlignment="1">
      <alignment horizontal="center"/>
    </xf>
    <xf numFmtId="0" fontId="5" fillId="0" borderId="10" xfId="0" applyFont="1" applyBorder="1" applyAlignment="1">
      <alignment/>
    </xf>
    <xf numFmtId="0" fontId="4" fillId="0" borderId="10" xfId="145" applyFont="1" applyBorder="1" applyAlignment="1" quotePrefix="1">
      <alignment horizontal="right"/>
      <protection/>
    </xf>
    <xf numFmtId="0" fontId="4" fillId="0" borderId="10" xfId="145" applyFont="1" applyBorder="1" applyAlignment="1" quotePrefix="1">
      <alignment horizontal="left"/>
      <protection/>
    </xf>
    <xf numFmtId="0" fontId="4" fillId="0" borderId="10" xfId="149" applyFont="1" applyBorder="1" applyAlignment="1" quotePrefix="1">
      <alignment horizontal="right"/>
      <protection/>
    </xf>
    <xf numFmtId="0" fontId="4" fillId="0" borderId="10" xfId="145" applyFont="1" applyFill="1" applyBorder="1" applyAlignment="1">
      <alignment horizontal="left"/>
      <protection/>
    </xf>
    <xf numFmtId="3" fontId="4" fillId="0" borderId="24" xfId="167" applyNumberFormat="1" applyFont="1" applyFill="1" applyBorder="1" applyAlignment="1" applyProtection="1">
      <alignment horizontal="right"/>
      <protection locked="0"/>
    </xf>
    <xf numFmtId="3" fontId="4" fillId="30" borderId="10" xfId="168" applyNumberFormat="1" applyFont="1" applyFill="1" applyBorder="1" applyAlignment="1" applyProtection="1">
      <alignment horizontal="right"/>
      <protection/>
    </xf>
    <xf numFmtId="2" fontId="4" fillId="30" borderId="10" xfId="168" applyNumberFormat="1" applyFont="1" applyFill="1" applyBorder="1" applyAlignment="1" applyProtection="1">
      <alignment horizontal="right" wrapText="1"/>
      <protection/>
    </xf>
    <xf numFmtId="2" fontId="4" fillId="30" borderId="10" xfId="168" applyNumberFormat="1" applyFont="1" applyFill="1" applyBorder="1" applyAlignment="1" applyProtection="1">
      <alignment horizontal="right"/>
      <protection/>
    </xf>
    <xf numFmtId="3" fontId="4" fillId="30" borderId="10" xfId="172" applyNumberFormat="1" applyFont="1" applyFill="1" applyBorder="1" applyAlignment="1" applyProtection="1">
      <alignment horizontal="right"/>
      <protection/>
    </xf>
    <xf numFmtId="1" fontId="4" fillId="30" borderId="10" xfId="172" applyNumberFormat="1" applyFont="1" applyFill="1" applyBorder="1" applyAlignment="1" applyProtection="1">
      <alignment horizontal="right"/>
      <protection/>
    </xf>
    <xf numFmtId="3" fontId="4" fillId="30" borderId="68" xfId="80" applyNumberFormat="1" applyFont="1" applyFill="1" applyBorder="1" applyAlignment="1" applyProtection="1">
      <alignment horizontal="right"/>
      <protection/>
    </xf>
    <xf numFmtId="3" fontId="4" fillId="30" borderId="10" xfId="80" applyNumberFormat="1" applyFont="1" applyFill="1" applyBorder="1" applyAlignment="1" applyProtection="1">
      <alignment horizontal="right"/>
      <protection/>
    </xf>
    <xf numFmtId="3" fontId="4" fillId="30" borderId="34" xfId="80" applyNumberFormat="1" applyFont="1" applyFill="1" applyBorder="1" applyAlignment="1" applyProtection="1">
      <alignment horizontal="right"/>
      <protection/>
    </xf>
    <xf numFmtId="3" fontId="4" fillId="30" borderId="34" xfId="168" applyNumberFormat="1" applyFont="1" applyFill="1" applyBorder="1" applyAlignment="1" applyProtection="1">
      <alignment horizontal="right"/>
      <protection/>
    </xf>
    <xf numFmtId="3" fontId="4" fillId="30" borderId="10" xfId="171" applyNumberFormat="1" applyFont="1" applyFill="1" applyBorder="1" applyAlignment="1" applyProtection="1">
      <alignment horizontal="right"/>
      <protection/>
    </xf>
    <xf numFmtId="3" fontId="4" fillId="30" borderId="10" xfId="42" applyNumberFormat="1" applyFont="1" applyFill="1" applyBorder="1" applyAlignment="1" applyProtection="1">
      <alignment/>
      <protection/>
    </xf>
    <xf numFmtId="0" fontId="4" fillId="0" borderId="36" xfId="167" applyFont="1" applyBorder="1" applyAlignment="1">
      <alignment horizontal="center"/>
      <protection/>
    </xf>
    <xf numFmtId="0" fontId="6" fillId="0" borderId="10" xfId="0" applyFont="1" applyBorder="1" applyAlignment="1">
      <alignment wrapText="1"/>
    </xf>
    <xf numFmtId="0" fontId="20" fillId="0" borderId="10" xfId="0" applyFont="1" applyBorder="1" applyAlignment="1">
      <alignment/>
    </xf>
    <xf numFmtId="3" fontId="19" fillId="30" borderId="10" xfId="0" applyNumberFormat="1" applyFont="1" applyFill="1" applyBorder="1" applyAlignment="1">
      <alignment/>
    </xf>
    <xf numFmtId="0" fontId="6" fillId="0" borderId="10" xfId="0" applyFont="1" applyBorder="1" applyAlignment="1">
      <alignment/>
    </xf>
    <xf numFmtId="0" fontId="6" fillId="30" borderId="10" xfId="0" applyFont="1" applyFill="1" applyBorder="1" applyAlignment="1" applyProtection="1">
      <alignment/>
      <protection/>
    </xf>
    <xf numFmtId="0" fontId="5" fillId="30" borderId="10" xfId="0" applyFont="1" applyFill="1" applyBorder="1" applyAlignment="1" applyProtection="1">
      <alignment horizontal="center"/>
      <protection/>
    </xf>
    <xf numFmtId="3" fontId="5" fillId="30" borderId="18" xfId="0" applyNumberFormat="1" applyFont="1" applyFill="1" applyBorder="1" applyAlignment="1" applyProtection="1">
      <alignment/>
      <protection/>
    </xf>
    <xf numFmtId="3" fontId="5" fillId="30" borderId="18" xfId="0" applyNumberFormat="1" applyFont="1" applyFill="1" applyBorder="1" applyAlignment="1" applyProtection="1">
      <alignment horizontal="center"/>
      <protection/>
    </xf>
    <xf numFmtId="4" fontId="5" fillId="0" borderId="18" xfId="0" applyNumberFormat="1" applyFont="1" applyBorder="1" applyAlignment="1" applyProtection="1">
      <alignment/>
      <protection locked="0"/>
    </xf>
    <xf numFmtId="4" fontId="5" fillId="0" borderId="10" xfId="0" applyNumberFormat="1" applyFont="1" applyBorder="1" applyAlignment="1" applyProtection="1">
      <alignment/>
      <protection locked="0"/>
    </xf>
    <xf numFmtId="4" fontId="4" fillId="0" borderId="10" xfId="172" applyNumberFormat="1" applyFont="1" applyBorder="1" applyAlignment="1" applyProtection="1">
      <alignment horizontal="right"/>
      <protection locked="0"/>
    </xf>
    <xf numFmtId="0" fontId="5" fillId="0" borderId="36" xfId="0" applyFont="1" applyBorder="1" applyAlignment="1" applyProtection="1">
      <alignment wrapText="1"/>
      <protection locked="0"/>
    </xf>
    <xf numFmtId="0" fontId="6" fillId="0" borderId="36" xfId="0" applyFont="1" applyBorder="1" applyAlignment="1" applyProtection="1">
      <alignment/>
      <protection/>
    </xf>
    <xf numFmtId="0" fontId="20" fillId="0" borderId="36" xfId="0" applyFont="1" applyBorder="1" applyAlignment="1">
      <alignment/>
    </xf>
    <xf numFmtId="49" fontId="5" fillId="0" borderId="0" xfId="0" applyNumberFormat="1" applyFont="1" applyAlignment="1">
      <alignment horizontal="right"/>
    </xf>
    <xf numFmtId="49" fontId="5" fillId="0" borderId="10" xfId="0" applyNumberFormat="1" applyFont="1" applyBorder="1" applyAlignment="1">
      <alignment horizontal="right"/>
    </xf>
    <xf numFmtId="49" fontId="5" fillId="0" borderId="10" xfId="0" applyNumberFormat="1" applyFont="1" applyBorder="1" applyAlignment="1" quotePrefix="1">
      <alignment horizontal="right"/>
    </xf>
    <xf numFmtId="0" fontId="5" fillId="0" borderId="0" xfId="0" applyFont="1" applyAlignment="1">
      <alignment horizontal="right"/>
    </xf>
    <xf numFmtId="0" fontId="5" fillId="0" borderId="10" xfId="0" applyFont="1" applyBorder="1" applyAlignment="1">
      <alignment horizontal="right"/>
    </xf>
    <xf numFmtId="0" fontId="6" fillId="0" borderId="36" xfId="0" applyFont="1" applyBorder="1" applyAlignment="1">
      <alignment wrapText="1"/>
    </xf>
    <xf numFmtId="0" fontId="6" fillId="0" borderId="36" xfId="0" applyFont="1" applyBorder="1" applyAlignment="1">
      <alignment/>
    </xf>
    <xf numFmtId="49" fontId="5" fillId="0" borderId="0" xfId="0" applyNumberFormat="1" applyFont="1" applyBorder="1" applyAlignment="1">
      <alignment horizontal="right"/>
    </xf>
    <xf numFmtId="0" fontId="12" fillId="0" borderId="10" xfId="167" applyFont="1" applyBorder="1" applyAlignment="1">
      <alignment horizontal="center"/>
      <protection/>
    </xf>
    <xf numFmtId="49" fontId="4" fillId="0" borderId="0" xfId="169" applyNumberFormat="1" applyFont="1" applyAlignment="1">
      <alignment vertical="center"/>
      <protection/>
    </xf>
    <xf numFmtId="0" fontId="4" fillId="0" borderId="32" xfId="168" applyFont="1" applyBorder="1">
      <alignment/>
      <protection/>
    </xf>
    <xf numFmtId="3" fontId="4" fillId="0" borderId="10" xfId="168" applyNumberFormat="1" applyFont="1" applyBorder="1" applyAlignment="1" applyProtection="1">
      <alignment/>
      <protection locked="0"/>
    </xf>
    <xf numFmtId="3" fontId="4" fillId="0" borderId="10" xfId="168" applyNumberFormat="1" applyFont="1" applyBorder="1" applyProtection="1">
      <alignment/>
      <protection locked="0"/>
    </xf>
    <xf numFmtId="3" fontId="4" fillId="30" borderId="34" xfId="167" applyNumberFormat="1" applyFont="1" applyFill="1" applyBorder="1" applyAlignment="1" applyProtection="1">
      <alignment horizontal="right"/>
      <protection/>
    </xf>
    <xf numFmtId="0" fontId="4" fillId="0" borderId="0" xfId="168" applyFont="1" applyFill="1">
      <alignment/>
      <protection/>
    </xf>
    <xf numFmtId="0" fontId="4" fillId="0" borderId="0" xfId="168" applyFont="1" applyFill="1" quotePrefix="1">
      <alignment/>
      <protection/>
    </xf>
    <xf numFmtId="0" fontId="5" fillId="0" borderId="10" xfId="0" applyFont="1" applyBorder="1" applyAlignment="1" applyProtection="1">
      <alignment wrapText="1"/>
      <protection/>
    </xf>
    <xf numFmtId="49" fontId="4" fillId="0" borderId="25" xfId="167" applyNumberFormat="1" applyFont="1" applyBorder="1" applyAlignment="1">
      <alignment/>
      <protection/>
    </xf>
    <xf numFmtId="0" fontId="15" fillId="0" borderId="41" xfId="168" applyFont="1" applyBorder="1">
      <alignment/>
      <protection/>
    </xf>
    <xf numFmtId="0" fontId="4" fillId="0" borderId="10" xfId="145" applyFont="1" applyBorder="1" applyAlignment="1">
      <alignment horizontal="left"/>
      <protection/>
    </xf>
    <xf numFmtId="1" fontId="21" fillId="30" borderId="24" xfId="167" applyNumberFormat="1" applyFont="1" applyFill="1" applyBorder="1" applyAlignment="1" applyProtection="1">
      <alignment horizontal="center"/>
      <protection/>
    </xf>
    <xf numFmtId="1" fontId="21" fillId="30" borderId="40" xfId="167" applyNumberFormat="1" applyFont="1" applyFill="1" applyBorder="1" applyAlignment="1">
      <alignment horizontal="center"/>
      <protection/>
    </xf>
    <xf numFmtId="1" fontId="21" fillId="30" borderId="55" xfId="167" applyNumberFormat="1" applyFont="1" applyFill="1" applyBorder="1" applyAlignment="1">
      <alignment horizontal="center"/>
      <protection/>
    </xf>
    <xf numFmtId="1" fontId="21" fillId="30" borderId="24" xfId="167" applyNumberFormat="1" applyFont="1" applyFill="1" applyBorder="1" applyAlignment="1">
      <alignment horizontal="center"/>
      <protection/>
    </xf>
    <xf numFmtId="1" fontId="21" fillId="30" borderId="23" xfId="167" applyNumberFormat="1" applyFont="1" applyFill="1" applyBorder="1" applyAlignment="1">
      <alignment horizontal="center"/>
      <protection/>
    </xf>
    <xf numFmtId="1" fontId="21" fillId="30" borderId="21" xfId="167" applyNumberFormat="1" applyFont="1" applyFill="1" applyBorder="1" applyAlignment="1">
      <alignment horizontal="center"/>
      <protection/>
    </xf>
    <xf numFmtId="1" fontId="21" fillId="30" borderId="20" xfId="167" applyNumberFormat="1" applyFont="1" applyFill="1" applyBorder="1" applyAlignment="1">
      <alignment horizontal="center"/>
      <protection/>
    </xf>
    <xf numFmtId="1" fontId="21" fillId="30" borderId="10" xfId="167" applyNumberFormat="1" applyFont="1" applyFill="1" applyBorder="1" applyAlignment="1" applyProtection="1">
      <alignment horizontal="center"/>
      <protection/>
    </xf>
    <xf numFmtId="1" fontId="21" fillId="30" borderId="36" xfId="167" applyNumberFormat="1" applyFont="1" applyFill="1" applyBorder="1" applyAlignment="1" applyProtection="1">
      <alignment horizontal="center"/>
      <protection/>
    </xf>
    <xf numFmtId="1" fontId="21" fillId="30" borderId="55" xfId="167" applyNumberFormat="1" applyFont="1" applyFill="1" applyBorder="1" applyAlignment="1" applyProtection="1">
      <alignment horizontal="center"/>
      <protection/>
    </xf>
    <xf numFmtId="1" fontId="21" fillId="30" borderId="23" xfId="167" applyNumberFormat="1" applyFont="1" applyFill="1" applyBorder="1" applyAlignment="1" applyProtection="1">
      <alignment horizontal="center"/>
      <protection/>
    </xf>
    <xf numFmtId="0" fontId="6" fillId="0" borderId="10" xfId="0" applyFont="1" applyBorder="1" applyAlignment="1" applyProtection="1">
      <alignment wrapText="1"/>
      <protection locked="0"/>
    </xf>
    <xf numFmtId="0" fontId="4" fillId="0" borderId="0" xfId="168" applyFont="1" applyAlignment="1" applyProtection="1">
      <alignment horizontal="left" vertical="top" wrapText="1"/>
      <protection/>
    </xf>
    <xf numFmtId="0" fontId="12" fillId="0" borderId="0" xfId="168" applyFont="1" applyFill="1" applyBorder="1" applyAlignment="1">
      <alignment horizontal="center"/>
      <protection/>
    </xf>
    <xf numFmtId="49" fontId="4" fillId="0" borderId="14" xfId="168" applyNumberFormat="1" applyFont="1" applyBorder="1" applyAlignment="1">
      <alignment horizontal="center"/>
      <protection/>
    </xf>
    <xf numFmtId="49" fontId="4" fillId="0" borderId="12" xfId="168" applyNumberFormat="1" applyFont="1" applyBorder="1" applyAlignment="1">
      <alignment horizontal="center"/>
      <protection/>
    </xf>
    <xf numFmtId="0" fontId="4" fillId="0" borderId="0" xfId="168" applyNumberFormat="1" applyFont="1" applyBorder="1" applyAlignment="1" applyProtection="1">
      <alignment horizontal="left" vertical="top"/>
      <protection locked="0"/>
    </xf>
    <xf numFmtId="0" fontId="4" fillId="0" borderId="0" xfId="168" applyFont="1" applyAlignment="1">
      <alignment/>
      <protection/>
    </xf>
    <xf numFmtId="0" fontId="4" fillId="0" borderId="0" xfId="168" applyFont="1" applyAlignment="1" applyProtection="1">
      <alignment horizontal="left" vertical="top"/>
      <protection/>
    </xf>
    <xf numFmtId="1" fontId="22" fillId="0" borderId="0" xfId="168" applyNumberFormat="1" applyFont="1" applyBorder="1">
      <alignment/>
      <protection/>
    </xf>
    <xf numFmtId="1" fontId="22" fillId="0" borderId="0" xfId="168" applyNumberFormat="1" applyFont="1" applyBorder="1" applyAlignment="1">
      <alignment horizontal="right"/>
      <protection/>
    </xf>
    <xf numFmtId="1" fontId="22" fillId="0" borderId="20" xfId="168" applyNumberFormat="1" applyFont="1" applyBorder="1" applyAlignment="1">
      <alignment horizontal="right"/>
      <protection/>
    </xf>
    <xf numFmtId="1" fontId="22" fillId="0" borderId="20" xfId="168" applyNumberFormat="1" applyFont="1" applyBorder="1">
      <alignment/>
      <protection/>
    </xf>
    <xf numFmtId="1" fontId="22" fillId="0" borderId="12" xfId="168" applyNumberFormat="1" applyFont="1" applyBorder="1" applyAlignment="1">
      <alignment horizontal="right"/>
      <protection/>
    </xf>
    <xf numFmtId="1" fontId="22" fillId="0" borderId="0" xfId="168" applyNumberFormat="1" applyFont="1" applyBorder="1" applyProtection="1">
      <alignment/>
      <protection locked="0"/>
    </xf>
    <xf numFmtId="1" fontId="22" fillId="0" borderId="20" xfId="168" applyNumberFormat="1" applyFont="1" applyBorder="1" applyProtection="1">
      <alignment/>
      <protection locked="0"/>
    </xf>
    <xf numFmtId="1" fontId="22" fillId="0" borderId="0" xfId="168" applyNumberFormat="1" applyFont="1" applyBorder="1" applyAlignment="1">
      <alignment horizontal="center"/>
      <protection/>
    </xf>
    <xf numFmtId="1" fontId="22" fillId="0" borderId="20" xfId="168" applyNumberFormat="1" applyFont="1" applyBorder="1" applyAlignment="1">
      <alignment horizontal="center"/>
      <protection/>
    </xf>
    <xf numFmtId="1" fontId="22" fillId="0" borderId="17" xfId="168" applyNumberFormat="1" applyFont="1" applyBorder="1">
      <alignment/>
      <protection/>
    </xf>
    <xf numFmtId="1" fontId="22" fillId="0" borderId="17" xfId="168" applyNumberFormat="1" applyFont="1" applyBorder="1" applyAlignment="1">
      <alignment horizontal="center"/>
      <protection/>
    </xf>
    <xf numFmtId="1" fontId="22" fillId="0" borderId="16" xfId="168" applyNumberFormat="1" applyFont="1" applyBorder="1" applyAlignment="1">
      <alignment horizontal="center"/>
      <protection/>
    </xf>
    <xf numFmtId="49" fontId="4" fillId="0" borderId="0" xfId="168" applyNumberFormat="1" applyFont="1" applyAlignment="1">
      <alignment horizontal="right" vertical="top"/>
      <protection/>
    </xf>
    <xf numFmtId="0" fontId="4" fillId="0" borderId="10" xfId="146" applyFont="1" applyBorder="1" applyAlignment="1" quotePrefix="1">
      <alignment horizontal="center" wrapText="1"/>
      <protection/>
    </xf>
    <xf numFmtId="0" fontId="12" fillId="0" borderId="0" xfId="169" applyFont="1" applyAlignment="1" applyProtection="1">
      <alignment horizontal="center"/>
      <protection locked="0"/>
    </xf>
    <xf numFmtId="0" fontId="12" fillId="0" borderId="0" xfId="169" applyFont="1" applyAlignment="1">
      <alignment horizontal="center"/>
      <protection/>
    </xf>
    <xf numFmtId="0" fontId="12" fillId="0" borderId="17" xfId="167" applyFont="1" applyBorder="1" applyAlignment="1">
      <alignment horizontal="center"/>
      <protection/>
    </xf>
    <xf numFmtId="0" fontId="12" fillId="0" borderId="0" xfId="167" applyFont="1" applyBorder="1" applyAlignment="1">
      <alignment horizontal="center"/>
      <protection/>
    </xf>
    <xf numFmtId="0" fontId="12" fillId="0" borderId="0" xfId="167" applyFont="1" applyBorder="1" applyAlignment="1">
      <alignment horizontal="center" wrapText="1"/>
      <protection/>
    </xf>
    <xf numFmtId="0" fontId="6" fillId="0" borderId="0" xfId="0" applyFont="1" applyAlignment="1">
      <alignment horizontal="center" wrapText="1"/>
    </xf>
    <xf numFmtId="0" fontId="0" fillId="0" borderId="0" xfId="0" applyAlignment="1">
      <alignment/>
    </xf>
    <xf numFmtId="0" fontId="4" fillId="0" borderId="32" xfId="167" applyFont="1" applyBorder="1" applyAlignment="1">
      <alignment horizontal="center"/>
      <protection/>
    </xf>
    <xf numFmtId="0" fontId="4" fillId="0" borderId="13" xfId="167" applyFont="1" applyBorder="1" applyAlignment="1">
      <alignment horizontal="center"/>
      <protection/>
    </xf>
    <xf numFmtId="0" fontId="4" fillId="0" borderId="12" xfId="167" applyFont="1" applyBorder="1" applyAlignment="1">
      <alignment horizontal="center"/>
      <protection/>
    </xf>
    <xf numFmtId="0" fontId="12" fillId="0" borderId="0" xfId="167" applyFont="1" applyAlignment="1" applyProtection="1">
      <alignment horizontal="center" wrapText="1"/>
      <protection/>
    </xf>
    <xf numFmtId="0" fontId="12" fillId="0" borderId="0" xfId="167" applyFont="1" applyAlignment="1">
      <alignment horizontal="center" wrapText="1"/>
      <protection/>
    </xf>
    <xf numFmtId="0" fontId="12" fillId="0" borderId="17" xfId="0" applyFont="1" applyBorder="1" applyAlignment="1">
      <alignment horizontal="center"/>
    </xf>
    <xf numFmtId="0" fontId="12" fillId="0" borderId="0" xfId="0" applyFont="1" applyBorder="1" applyAlignment="1">
      <alignment horizontal="center"/>
    </xf>
    <xf numFmtId="0" fontId="6" fillId="0" borderId="0" xfId="0" applyFont="1" applyAlignment="1" applyProtection="1">
      <alignment horizontal="center" wrapText="1"/>
      <protection/>
    </xf>
    <xf numFmtId="0" fontId="6" fillId="0" borderId="0" xfId="0" applyFont="1" applyAlignment="1">
      <alignment horizontal="center"/>
    </xf>
    <xf numFmtId="0" fontId="12" fillId="0" borderId="0" xfId="166" applyFont="1" applyBorder="1" applyAlignment="1">
      <alignment horizontal="center"/>
      <protection/>
    </xf>
    <xf numFmtId="0" fontId="4" fillId="0" borderId="0" xfId="166" applyFont="1" applyBorder="1" applyAlignment="1">
      <alignment horizontal="center" vertical="top" wrapText="1"/>
      <protection/>
    </xf>
    <xf numFmtId="0" fontId="4" fillId="0" borderId="0" xfId="166" applyFont="1" applyAlignment="1" applyProtection="1">
      <alignment horizontal="left" vertical="top" wrapText="1"/>
      <protection locked="0"/>
    </xf>
    <xf numFmtId="0" fontId="12" fillId="0" borderId="0" xfId="166" applyFont="1" applyAlignment="1">
      <alignment horizontal="center" wrapText="1"/>
      <protection/>
    </xf>
    <xf numFmtId="0" fontId="3" fillId="0" borderId="0" xfId="166" applyFont="1" applyBorder="1" applyAlignment="1">
      <alignment horizontal="center" vertical="top" wrapText="1"/>
      <protection/>
    </xf>
    <xf numFmtId="0" fontId="12" fillId="0" borderId="0" xfId="166" applyFont="1" applyAlignment="1">
      <alignment horizontal="center"/>
      <protection/>
    </xf>
    <xf numFmtId="0" fontId="12" fillId="0" borderId="45" xfId="168" applyFont="1" applyBorder="1" applyAlignment="1">
      <alignment wrapText="1"/>
      <protection/>
    </xf>
    <xf numFmtId="0" fontId="12" fillId="0" borderId="47" xfId="168" applyFont="1" applyBorder="1" applyAlignment="1">
      <alignment wrapText="1"/>
      <protection/>
    </xf>
    <xf numFmtId="0" fontId="12" fillId="0" borderId="36" xfId="168" applyFont="1" applyBorder="1" applyAlignment="1">
      <alignment wrapText="1"/>
      <protection/>
    </xf>
    <xf numFmtId="0" fontId="4" fillId="0" borderId="39" xfId="168" applyFont="1" applyBorder="1" applyAlignment="1" applyProtection="1">
      <alignment horizontal="left" vertical="top" wrapText="1"/>
      <protection locked="0"/>
    </xf>
    <xf numFmtId="0" fontId="4" fillId="0" borderId="17" xfId="168" applyFont="1" applyBorder="1" applyAlignment="1" applyProtection="1">
      <alignment horizontal="left" vertical="top" wrapText="1"/>
      <protection locked="0"/>
    </xf>
    <xf numFmtId="0" fontId="4" fillId="0" borderId="16" xfId="168" applyFont="1" applyBorder="1" applyAlignment="1" applyProtection="1">
      <alignment horizontal="left" vertical="top" wrapText="1"/>
      <protection locked="0"/>
    </xf>
    <xf numFmtId="0" fontId="12" fillId="0" borderId="21" xfId="168" applyFont="1" applyBorder="1" applyAlignment="1">
      <alignment horizontal="center" wrapText="1"/>
      <protection/>
    </xf>
    <xf numFmtId="0" fontId="4" fillId="0" borderId="18" xfId="168" applyFont="1" applyBorder="1" applyAlignment="1">
      <alignment horizontal="center"/>
      <protection/>
    </xf>
    <xf numFmtId="0" fontId="12" fillId="0" borderId="45" xfId="168" applyNumberFormat="1" applyFont="1" applyBorder="1" applyAlignment="1" applyProtection="1" quotePrefix="1">
      <alignment vertical="top" wrapText="1"/>
      <protection/>
    </xf>
    <xf numFmtId="0" fontId="16" fillId="0" borderId="47" xfId="0" applyNumberFormat="1" applyFont="1" applyBorder="1" applyAlignment="1" applyProtection="1">
      <alignment vertical="top" wrapText="1"/>
      <protection/>
    </xf>
    <xf numFmtId="0" fontId="16" fillId="0" borderId="36" xfId="0" applyNumberFormat="1" applyFont="1" applyBorder="1" applyAlignment="1" applyProtection="1">
      <alignment vertical="top" wrapText="1"/>
      <protection/>
    </xf>
    <xf numFmtId="0" fontId="4" fillId="0" borderId="45" xfId="168" applyFont="1" applyBorder="1" applyAlignment="1">
      <alignment horizontal="center"/>
      <protection/>
    </xf>
    <xf numFmtId="0" fontId="4" fillId="0" borderId="36" xfId="168" applyFont="1" applyBorder="1" applyAlignment="1">
      <alignment horizontal="center"/>
      <protection/>
    </xf>
    <xf numFmtId="0" fontId="4" fillId="0" borderId="45" xfId="168" applyFont="1" applyBorder="1" applyAlignment="1">
      <alignment horizontal="center" wrapText="1"/>
      <protection/>
    </xf>
    <xf numFmtId="0" fontId="4" fillId="0" borderId="36" xfId="168" applyFont="1" applyBorder="1" applyAlignment="1">
      <alignment horizontal="center" wrapText="1"/>
      <protection/>
    </xf>
    <xf numFmtId="0" fontId="3" fillId="0" borderId="18" xfId="170" applyBorder="1">
      <alignment/>
      <protection/>
    </xf>
    <xf numFmtId="0" fontId="12" fillId="0" borderId="17" xfId="168" applyFont="1" applyFill="1" applyBorder="1" applyAlignment="1">
      <alignment horizontal="center"/>
      <protection/>
    </xf>
    <xf numFmtId="0" fontId="12" fillId="0" borderId="0" xfId="168" applyFont="1" applyAlignment="1">
      <alignment horizontal="center" wrapText="1"/>
      <protection/>
    </xf>
    <xf numFmtId="0" fontId="18" fillId="0" borderId="0" xfId="0" applyFont="1" applyAlignment="1">
      <alignment horizontal="center" wrapText="1"/>
    </xf>
    <xf numFmtId="0" fontId="12" fillId="0" borderId="0" xfId="168" applyFont="1" applyBorder="1" applyAlignment="1">
      <alignment horizontal="center"/>
      <protection/>
    </xf>
    <xf numFmtId="0" fontId="12" fillId="0" borderId="0" xfId="168" applyFont="1" applyFill="1" applyBorder="1" applyAlignment="1">
      <alignment horizontal="center"/>
      <protection/>
    </xf>
    <xf numFmtId="0" fontId="12" fillId="0" borderId="0" xfId="166" applyFont="1" applyFill="1" applyBorder="1" applyAlignment="1">
      <alignment horizontal="center"/>
      <protection/>
    </xf>
    <xf numFmtId="0" fontId="4" fillId="0" borderId="0" xfId="166" applyFont="1" applyBorder="1" applyAlignment="1">
      <alignment horizontal="center" wrapText="1"/>
      <protection/>
    </xf>
    <xf numFmtId="0" fontId="4" fillId="0" borderId="0" xfId="166" applyFont="1" applyBorder="1" applyAlignment="1" applyProtection="1">
      <alignment horizontal="left" vertical="top" wrapText="1"/>
      <protection locked="0"/>
    </xf>
    <xf numFmtId="0" fontId="4" fillId="0" borderId="45" xfId="166" applyFont="1" applyBorder="1" applyAlignment="1">
      <alignment horizontal="center"/>
      <protection/>
    </xf>
    <xf numFmtId="0" fontId="4" fillId="0" borderId="36" xfId="166" applyFont="1" applyBorder="1" applyAlignment="1">
      <alignment horizontal="center"/>
      <protection/>
    </xf>
    <xf numFmtId="0" fontId="4" fillId="0" borderId="0" xfId="166" applyFont="1" applyAlignment="1">
      <alignment horizontal="center" wrapText="1"/>
      <protection/>
    </xf>
    <xf numFmtId="0" fontId="12" fillId="0" borderId="0" xfId="168" applyFont="1" applyBorder="1" applyAlignment="1" applyProtection="1">
      <alignment horizontal="left"/>
      <protection locked="0"/>
    </xf>
    <xf numFmtId="0" fontId="12" fillId="0" borderId="20" xfId="168" applyFont="1" applyBorder="1" applyAlignment="1" applyProtection="1">
      <alignment horizontal="left"/>
      <protection locked="0"/>
    </xf>
    <xf numFmtId="0" fontId="12" fillId="0" borderId="47" xfId="168" applyFont="1" applyBorder="1" applyAlignment="1">
      <alignment horizontal="center"/>
      <protection/>
    </xf>
    <xf numFmtId="0" fontId="12" fillId="0" borderId="36" xfId="168" applyFont="1" applyBorder="1" applyAlignment="1">
      <alignment horizontal="center"/>
      <protection/>
    </xf>
    <xf numFmtId="0" fontId="12" fillId="0" borderId="17" xfId="168" applyFont="1" applyBorder="1" applyAlignment="1" applyProtection="1">
      <alignment horizontal="left"/>
      <protection locked="0"/>
    </xf>
    <xf numFmtId="0" fontId="12" fillId="0" borderId="16" xfId="168" applyFont="1" applyBorder="1" applyAlignment="1" applyProtection="1">
      <alignment horizontal="left"/>
      <protection locked="0"/>
    </xf>
    <xf numFmtId="0" fontId="4" fillId="0" borderId="41" xfId="168" applyFont="1" applyBorder="1" applyAlignment="1" applyProtection="1">
      <alignment horizontal="left" vertical="top" wrapText="1"/>
      <protection locked="0"/>
    </xf>
    <xf numFmtId="0" fontId="4" fillId="0" borderId="0" xfId="168" applyFont="1" applyBorder="1" applyAlignment="1" applyProtection="1">
      <alignment horizontal="left" vertical="top" wrapText="1"/>
      <protection locked="0"/>
    </xf>
    <xf numFmtId="0" fontId="12" fillId="0" borderId="0" xfId="168" applyFont="1" applyAlignment="1">
      <alignment horizontal="center"/>
      <protection/>
    </xf>
    <xf numFmtId="0" fontId="12" fillId="0" borderId="0" xfId="172" applyFont="1" applyAlignment="1">
      <alignment horizontal="center" wrapText="1"/>
      <protection/>
    </xf>
    <xf numFmtId="0" fontId="4" fillId="0" borderId="32" xfId="168" applyFont="1" applyBorder="1" applyAlignment="1">
      <alignment horizontal="center"/>
      <protection/>
    </xf>
    <xf numFmtId="0" fontId="4" fillId="0" borderId="13" xfId="168" applyFont="1" applyBorder="1" applyAlignment="1">
      <alignment horizontal="center"/>
      <protection/>
    </xf>
    <xf numFmtId="0" fontId="4" fillId="0" borderId="12" xfId="168" applyFont="1" applyBorder="1" applyAlignment="1">
      <alignment horizontal="center"/>
      <protection/>
    </xf>
    <xf numFmtId="0" fontId="4" fillId="0" borderId="41" xfId="168" applyFont="1" applyBorder="1" applyAlignment="1">
      <alignment horizontal="center"/>
      <protection/>
    </xf>
    <xf numFmtId="0" fontId="4" fillId="0" borderId="0" xfId="168" applyFont="1" applyBorder="1" applyAlignment="1">
      <alignment horizontal="center"/>
      <protection/>
    </xf>
    <xf numFmtId="0" fontId="4" fillId="0" borderId="20" xfId="168" applyFont="1" applyBorder="1" applyAlignment="1">
      <alignment horizontal="center"/>
      <protection/>
    </xf>
    <xf numFmtId="0" fontId="12" fillId="0" borderId="0" xfId="171" applyFont="1" applyAlignment="1">
      <alignment horizontal="center" wrapText="1"/>
      <protection/>
    </xf>
    <xf numFmtId="0" fontId="0" fillId="0" borderId="0" xfId="0" applyAlignment="1">
      <alignment horizontal="center" wrapText="1"/>
    </xf>
    <xf numFmtId="0" fontId="12" fillId="0" borderId="0" xfId="171" applyFont="1" applyAlignment="1">
      <alignment horizontal="center"/>
      <protection/>
    </xf>
    <xf numFmtId="0" fontId="4" fillId="0" borderId="0" xfId="171" applyFont="1" applyAlignment="1">
      <alignment horizontal="center"/>
      <protection/>
    </xf>
    <xf numFmtId="0" fontId="12" fillId="0" borderId="17" xfId="172" applyFont="1" applyBorder="1" applyAlignment="1">
      <alignment horizontal="center"/>
      <protection/>
    </xf>
  </cellXfs>
  <cellStyles count="1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7" xfId="51"/>
    <cellStyle name="Comma 18" xfId="52"/>
    <cellStyle name="Comma 19" xfId="53"/>
    <cellStyle name="Comma 2" xfId="54"/>
    <cellStyle name="Comma 20" xfId="55"/>
    <cellStyle name="Comma 21" xfId="56"/>
    <cellStyle name="Comma 22" xfId="57"/>
    <cellStyle name="Comma 23" xfId="58"/>
    <cellStyle name="Comma 24" xfId="59"/>
    <cellStyle name="Comma 25" xfId="60"/>
    <cellStyle name="Comma 26" xfId="61"/>
    <cellStyle name="Comma 27" xfId="62"/>
    <cellStyle name="Comma 28" xfId="63"/>
    <cellStyle name="Comma 29" xfId="64"/>
    <cellStyle name="Comma 3" xfId="65"/>
    <cellStyle name="Comma 30" xfId="66"/>
    <cellStyle name="Comma 31" xfId="67"/>
    <cellStyle name="Comma 32" xfId="68"/>
    <cellStyle name="Comma 33" xfId="69"/>
    <cellStyle name="Comma 34" xfId="70"/>
    <cellStyle name="Comma 35" xfId="71"/>
    <cellStyle name="Comma 36" xfId="72"/>
    <cellStyle name="Comma 37" xfId="73"/>
    <cellStyle name="Comma 4" xfId="74"/>
    <cellStyle name="Comma 5" xfId="75"/>
    <cellStyle name="Comma 6" xfId="76"/>
    <cellStyle name="Comma 7" xfId="77"/>
    <cellStyle name="Comma 8" xfId="78"/>
    <cellStyle name="Comma 9" xfId="79"/>
    <cellStyle name="Currency" xfId="80"/>
    <cellStyle name="Currency [0]" xfId="81"/>
    <cellStyle name="Currency 10" xfId="82"/>
    <cellStyle name="Currency 11" xfId="83"/>
    <cellStyle name="Currency 12" xfId="84"/>
    <cellStyle name="Currency 13" xfId="85"/>
    <cellStyle name="Currency 14" xfId="86"/>
    <cellStyle name="Currency 15" xfId="87"/>
    <cellStyle name="Currency 16" xfId="88"/>
    <cellStyle name="Currency 17" xfId="89"/>
    <cellStyle name="Currency 18" xfId="90"/>
    <cellStyle name="Currency 19" xfId="91"/>
    <cellStyle name="Currency 2" xfId="92"/>
    <cellStyle name="Currency 20" xfId="93"/>
    <cellStyle name="Currency 21" xfId="94"/>
    <cellStyle name="Currency 22" xfId="95"/>
    <cellStyle name="Currency 23" xfId="96"/>
    <cellStyle name="Currency 24" xfId="97"/>
    <cellStyle name="Currency 25" xfId="98"/>
    <cellStyle name="Currency 26" xfId="99"/>
    <cellStyle name="Currency 27" xfId="100"/>
    <cellStyle name="Currency 28" xfId="101"/>
    <cellStyle name="Currency 29" xfId="102"/>
    <cellStyle name="Currency 3" xfId="103"/>
    <cellStyle name="Currency 30" xfId="104"/>
    <cellStyle name="Currency 31" xfId="105"/>
    <cellStyle name="Currency 32" xfId="106"/>
    <cellStyle name="Currency 33" xfId="107"/>
    <cellStyle name="Currency 34" xfId="108"/>
    <cellStyle name="Currency 35" xfId="109"/>
    <cellStyle name="Currency 36" xfId="110"/>
    <cellStyle name="Currency 37" xfId="111"/>
    <cellStyle name="Currency 4" xfId="112"/>
    <cellStyle name="Currency 5" xfId="113"/>
    <cellStyle name="Currency 6" xfId="114"/>
    <cellStyle name="Currency 7" xfId="115"/>
    <cellStyle name="Currency 8" xfId="116"/>
    <cellStyle name="Currency 9" xfId="117"/>
    <cellStyle name="Explanatory Text" xfId="118"/>
    <cellStyle name="Followed Hyperlink" xfId="119"/>
    <cellStyle name="Good" xfId="120"/>
    <cellStyle name="Heading 1" xfId="121"/>
    <cellStyle name="Heading 2" xfId="122"/>
    <cellStyle name="Heading 3" xfId="123"/>
    <cellStyle name="Heading 4" xfId="124"/>
    <cellStyle name="Hyperlink" xfId="125"/>
    <cellStyle name="Input" xfId="126"/>
    <cellStyle name="Linked Cell" xfId="127"/>
    <cellStyle name="Neutral" xfId="128"/>
    <cellStyle name="Normal 10" xfId="129"/>
    <cellStyle name="Normal 11" xfId="130"/>
    <cellStyle name="Normal 12" xfId="131"/>
    <cellStyle name="Normal 13" xfId="132"/>
    <cellStyle name="Normal 14" xfId="133"/>
    <cellStyle name="Normal 15" xfId="134"/>
    <cellStyle name="Normal 16" xfId="135"/>
    <cellStyle name="Normal 17" xfId="136"/>
    <cellStyle name="Normal 18" xfId="137"/>
    <cellStyle name="Normal 19" xfId="138"/>
    <cellStyle name="Normal 2" xfId="139"/>
    <cellStyle name="Normal 20" xfId="140"/>
    <cellStyle name="Normal 21" xfId="141"/>
    <cellStyle name="Normal 22" xfId="142"/>
    <cellStyle name="Normal 23" xfId="143"/>
    <cellStyle name="Normal 24" xfId="144"/>
    <cellStyle name="Normal 25" xfId="145"/>
    <cellStyle name="Normal 25 2" xfId="146"/>
    <cellStyle name="Normal 26" xfId="147"/>
    <cellStyle name="Normal 27" xfId="148"/>
    <cellStyle name="Normal 28" xfId="149"/>
    <cellStyle name="Normal 28 2" xfId="150"/>
    <cellStyle name="Normal 29" xfId="151"/>
    <cellStyle name="Normal 3" xfId="152"/>
    <cellStyle name="Normal 30" xfId="153"/>
    <cellStyle name="Normal 31" xfId="154"/>
    <cellStyle name="Normal 32" xfId="155"/>
    <cellStyle name="Normal 33" xfId="156"/>
    <cellStyle name="Normal 34" xfId="157"/>
    <cellStyle name="Normal 35" xfId="158"/>
    <cellStyle name="Normal 36" xfId="159"/>
    <cellStyle name="Normal 4" xfId="160"/>
    <cellStyle name="Normal 5" xfId="161"/>
    <cellStyle name="Normal 6" xfId="162"/>
    <cellStyle name="Normal 7" xfId="163"/>
    <cellStyle name="Normal 8" xfId="164"/>
    <cellStyle name="Normal 9" xfId="165"/>
    <cellStyle name="Normal_additions to orange blank1" xfId="166"/>
    <cellStyle name="Normal_Annual Report (new)" xfId="167"/>
    <cellStyle name="Normal_Annual Report (New-Quarterly similar)" xfId="168"/>
    <cellStyle name="Normal_cover 10'01" xfId="169"/>
    <cellStyle name="Normal_Schedule G" xfId="170"/>
    <cellStyle name="Normal_tne calculation 6'7'01" xfId="171"/>
    <cellStyle name="Normal_tne calculation quarterly 6'21'01" xfId="172"/>
    <cellStyle name="Note" xfId="173"/>
    <cellStyle name="Output" xfId="174"/>
    <cellStyle name="Percent" xfId="175"/>
    <cellStyle name="Title" xfId="176"/>
    <cellStyle name="Total" xfId="177"/>
    <cellStyle name="Warning Text" xfId="1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904875</xdr:colOff>
      <xdr:row>37</xdr:row>
      <xdr:rowOff>47625</xdr:rowOff>
    </xdr:from>
    <xdr:to>
      <xdr:col>7</xdr:col>
      <xdr:colOff>161925</xdr:colOff>
      <xdr:row>38</xdr:row>
      <xdr:rowOff>152400</xdr:rowOff>
    </xdr:to>
    <xdr:pic>
      <xdr:nvPicPr>
        <xdr:cNvPr id="1" name="cmdCheck" hidden="1"/>
        <xdr:cNvPicPr preferRelativeResize="1">
          <a:picLocks noChangeAspect="1"/>
        </xdr:cNvPicPr>
      </xdr:nvPicPr>
      <xdr:blipFill>
        <a:blip r:embed="rId1"/>
        <a:stretch>
          <a:fillRect/>
        </a:stretch>
      </xdr:blipFill>
      <xdr:spPr>
        <a:xfrm>
          <a:off x="5210175" y="7343775"/>
          <a:ext cx="1285875" cy="276225"/>
        </a:xfrm>
        <a:prstGeom prst="rect">
          <a:avLst/>
        </a:prstGeom>
        <a:noFill/>
        <a:ln w="9525" cmpd="sng">
          <a:noFill/>
        </a:ln>
      </xdr:spPr>
    </xdr:pic>
    <xdr:clientData/>
  </xdr:twoCellAnchor>
  <xdr:twoCellAnchor>
    <xdr:from>
      <xdr:col>4</xdr:col>
      <xdr:colOff>819150</xdr:colOff>
      <xdr:row>3</xdr:row>
      <xdr:rowOff>19050</xdr:rowOff>
    </xdr:from>
    <xdr:to>
      <xdr:col>4</xdr:col>
      <xdr:colOff>819150</xdr:colOff>
      <xdr:row>3</xdr:row>
      <xdr:rowOff>19050</xdr:rowOff>
    </xdr:to>
    <xdr:sp>
      <xdr:nvSpPr>
        <xdr:cNvPr id="2" name="Line 16"/>
        <xdr:cNvSpPr>
          <a:spLocks/>
        </xdr:cNvSpPr>
      </xdr:nvSpPr>
      <xdr:spPr>
        <a:xfrm>
          <a:off x="4181475" y="8382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476250</xdr:colOff>
      <xdr:row>37</xdr:row>
      <xdr:rowOff>0</xdr:rowOff>
    </xdr:from>
    <xdr:to>
      <xdr:col>7</xdr:col>
      <xdr:colOff>85725</xdr:colOff>
      <xdr:row>38</xdr:row>
      <xdr:rowOff>104775</xdr:rowOff>
    </xdr:to>
    <xdr:pic>
      <xdr:nvPicPr>
        <xdr:cNvPr id="1" name="cmdCheck" hidden="1"/>
        <xdr:cNvPicPr preferRelativeResize="1">
          <a:picLocks noChangeAspect="1"/>
        </xdr:cNvPicPr>
      </xdr:nvPicPr>
      <xdr:blipFill>
        <a:blip r:embed="rId1"/>
        <a:stretch>
          <a:fillRect/>
        </a:stretch>
      </xdr:blipFill>
      <xdr:spPr>
        <a:xfrm>
          <a:off x="4648200" y="7277100"/>
          <a:ext cx="128587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3095625</xdr:colOff>
      <xdr:row>9</xdr:row>
      <xdr:rowOff>85725</xdr:rowOff>
    </xdr:from>
    <xdr:to>
      <xdr:col>4</xdr:col>
      <xdr:colOff>247650</xdr:colOff>
      <xdr:row>10</xdr:row>
      <xdr:rowOff>152400</xdr:rowOff>
    </xdr:to>
    <xdr:pic>
      <xdr:nvPicPr>
        <xdr:cNvPr id="1" name="cmdCheck" hidden="1"/>
        <xdr:cNvPicPr preferRelativeResize="1">
          <a:picLocks noChangeAspect="1"/>
        </xdr:cNvPicPr>
      </xdr:nvPicPr>
      <xdr:blipFill>
        <a:blip r:embed="rId1"/>
        <a:stretch>
          <a:fillRect/>
        </a:stretch>
      </xdr:blipFill>
      <xdr:spPr>
        <a:xfrm>
          <a:off x="3695700" y="2047875"/>
          <a:ext cx="1285875" cy="257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37</xdr:row>
      <xdr:rowOff>47625</xdr:rowOff>
    </xdr:from>
    <xdr:to>
      <xdr:col>6</xdr:col>
      <xdr:colOff>180975</xdr:colOff>
      <xdr:row>38</xdr:row>
      <xdr:rowOff>114300</xdr:rowOff>
    </xdr:to>
    <xdr:pic>
      <xdr:nvPicPr>
        <xdr:cNvPr id="1" name="cmdCheck" hidden="1"/>
        <xdr:cNvPicPr preferRelativeResize="1">
          <a:picLocks noChangeAspect="1"/>
        </xdr:cNvPicPr>
      </xdr:nvPicPr>
      <xdr:blipFill>
        <a:blip r:embed="rId1"/>
        <a:stretch>
          <a:fillRect/>
        </a:stretch>
      </xdr:blipFill>
      <xdr:spPr>
        <a:xfrm>
          <a:off x="5133975" y="7496175"/>
          <a:ext cx="128587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0">
    <pageSetUpPr fitToPage="1"/>
  </sheetPr>
  <dimension ref="A1:AE65"/>
  <sheetViews>
    <sheetView tabSelected="1" zoomScalePageLayoutView="0" workbookViewId="0" topLeftCell="A1">
      <selection activeCell="C8" sqref="C8"/>
    </sheetView>
  </sheetViews>
  <sheetFormatPr defaultColWidth="9.00390625" defaultRowHeight="15"/>
  <cols>
    <col min="1" max="1" width="4.7109375" style="291" customWidth="1"/>
    <col min="2" max="2" width="26.57421875" style="291" customWidth="1"/>
    <col min="3" max="3" width="67.140625" style="291" customWidth="1"/>
    <col min="4" max="26" width="9.00390625" style="291" customWidth="1"/>
    <col min="27" max="27" width="9.140625" style="291" hidden="1" customWidth="1"/>
    <col min="28" max="28" width="14.421875" style="291" hidden="1" customWidth="1"/>
    <col min="29" max="31" width="9.140625" style="291" hidden="1" customWidth="1"/>
    <col min="32" max="16384" width="9.00390625" style="291" customWidth="1"/>
  </cols>
  <sheetData>
    <row r="1" spans="1:4" s="224" customFormat="1" ht="14.25" customHeight="1">
      <c r="A1" s="537" t="s">
        <v>761</v>
      </c>
      <c r="B1" s="537"/>
      <c r="C1" s="537"/>
      <c r="D1" s="223"/>
    </row>
    <row r="2" spans="1:3" s="224" customFormat="1" ht="17.25" customHeight="1">
      <c r="A2" s="538" t="s">
        <v>762</v>
      </c>
      <c r="B2" s="538"/>
      <c r="C2" s="538"/>
    </row>
    <row r="3" spans="1:3" s="224" customFormat="1" ht="16.5" customHeight="1">
      <c r="A3" s="538" t="s">
        <v>763</v>
      </c>
      <c r="B3" s="538"/>
      <c r="C3" s="538"/>
    </row>
    <row r="4" s="224" customFormat="1" ht="12.75">
      <c r="C4" s="226"/>
    </row>
    <row r="5" spans="1:3" s="224" customFormat="1" ht="19.5" customHeight="1">
      <c r="A5" s="538" t="s">
        <v>483</v>
      </c>
      <c r="B5" s="538"/>
      <c r="C5" s="538"/>
    </row>
    <row r="6" s="224" customFormat="1" ht="12.75">
      <c r="C6" s="226"/>
    </row>
    <row r="7" spans="1:3" s="224" customFormat="1" ht="15.75" customHeight="1">
      <c r="A7" s="426"/>
      <c r="B7" s="427"/>
      <c r="C7" s="428">
        <v>1</v>
      </c>
    </row>
    <row r="8" spans="1:31" s="225" customFormat="1" ht="19.5" customHeight="1">
      <c r="A8" s="429" t="s">
        <v>858</v>
      </c>
      <c r="B8" s="430" t="s">
        <v>484</v>
      </c>
      <c r="C8" s="431"/>
      <c r="AA8" s="493">
        <f>C8</f>
        <v>0</v>
      </c>
      <c r="AB8" s="225">
        <f>C9</f>
        <v>0</v>
      </c>
      <c r="AC8" s="493">
        <f>C10</f>
        <v>0</v>
      </c>
      <c r="AD8" s="225">
        <f>C11</f>
        <v>0</v>
      </c>
      <c r="AE8" s="225">
        <f>C12</f>
        <v>0</v>
      </c>
    </row>
    <row r="9" spans="1:3" s="225" customFormat="1" ht="19.5" customHeight="1">
      <c r="A9" s="429" t="s">
        <v>859</v>
      </c>
      <c r="B9" s="430" t="s">
        <v>784</v>
      </c>
      <c r="C9" s="432"/>
    </row>
    <row r="10" spans="1:3" s="225" customFormat="1" ht="18.75" customHeight="1">
      <c r="A10" s="429" t="s">
        <v>860</v>
      </c>
      <c r="B10" s="430" t="s">
        <v>785</v>
      </c>
      <c r="C10" s="431"/>
    </row>
    <row r="11" spans="1:3" ht="38.25" customHeight="1">
      <c r="A11" s="429" t="s">
        <v>861</v>
      </c>
      <c r="B11" s="433" t="s">
        <v>227</v>
      </c>
      <c r="C11" s="434"/>
    </row>
    <row r="12" spans="1:3" ht="25.5">
      <c r="A12" s="435" t="s">
        <v>862</v>
      </c>
      <c r="B12" s="436" t="s">
        <v>1123</v>
      </c>
      <c r="C12" s="410"/>
    </row>
    <row r="13" spans="1:3" ht="53.25" customHeight="1">
      <c r="A13" s="435" t="s">
        <v>863</v>
      </c>
      <c r="B13" s="436" t="s">
        <v>374</v>
      </c>
      <c r="C13" s="515"/>
    </row>
    <row r="18" ht="12.75">
      <c r="B18" s="1"/>
    </row>
    <row r="19" ht="12.75">
      <c r="B19" s="1"/>
    </row>
    <row r="23" ht="12.75" hidden="1">
      <c r="C23" s="291" t="str">
        <f>IF(Cover!C8&lt;&gt;"","QUARTERLY STATEMENT AS OF "&amp;Cover!C8,"QUARTERLY REPORT")</f>
        <v>QUARTERLY REPORT</v>
      </c>
    </row>
    <row r="24" ht="12.75" hidden="1">
      <c r="C24" s="291">
        <f>IF(Cover!C9&lt;&gt;""," - "&amp;Cover!C9,"")</f>
      </c>
    </row>
    <row r="25" ht="12.75" hidden="1">
      <c r="C25" s="291">
        <f>IF(Cover!C10&lt;&gt;""," - "&amp;Cover!C10,"")</f>
      </c>
    </row>
    <row r="26" ht="12.75" hidden="1">
      <c r="C26" s="291">
        <f>IF(Cover!C11="Yes"," - REPORTING IN THOUSANDS","")</f>
      </c>
    </row>
    <row r="61" ht="12.75">
      <c r="B61" s="1" t="s">
        <v>485</v>
      </c>
    </row>
    <row r="62" ht="12.75">
      <c r="B62" s="1" t="s">
        <v>1304</v>
      </c>
    </row>
    <row r="63" ht="12.75">
      <c r="B63" s="1" t="s">
        <v>1303</v>
      </c>
    </row>
    <row r="65" spans="2:3" ht="12.75" hidden="1">
      <c r="B65" s="1" t="s">
        <v>485</v>
      </c>
      <c r="C65" s="1" t="s">
        <v>1302</v>
      </c>
    </row>
  </sheetData>
  <sheetProtection password="D05B" sheet="1" objects="1" scenarios="1"/>
  <mergeCells count="4">
    <mergeCell ref="A1:C1"/>
    <mergeCell ref="A2:C2"/>
    <mergeCell ref="A3:C3"/>
    <mergeCell ref="A5:C5"/>
  </mergeCells>
  <dataValidations count="1">
    <dataValidation type="textLength" operator="lessThanOrEqual" allowBlank="1" showInputMessage="1" showErrorMessage="1" errorTitle="Too Many Characters" error="The maximum number of characters that can be entered is 105." sqref="C8:C10">
      <formula1>150</formula1>
    </dataValidation>
  </dataValidations>
  <printOptions horizontalCentered="1"/>
  <pageMargins left="0.75" right="0.75" top="1" bottom="1" header="0.5" footer="0.5"/>
  <pageSetup fitToHeight="1" fitToWidth="1" horizontalDpi="600" verticalDpi="600" orientation="portrait" scale="81" r:id="rId1"/>
  <headerFooter alignWithMargins="0">
    <oddHeader>&amp;R&amp;"Times New Roman,Regular"&amp;10 1</oddHeader>
    <oddFooter>&amp;C&amp;"Times New Roman,Regular"&amp;10&amp;A</oddFooter>
  </headerFooter>
</worksheet>
</file>

<file path=xl/worksheets/sheet10.xml><?xml version="1.0" encoding="utf-8"?>
<worksheet xmlns="http://schemas.openxmlformats.org/spreadsheetml/2006/main" xmlns:r="http://schemas.openxmlformats.org/officeDocument/2006/relationships">
  <sheetPr codeName="Sheet20">
    <pageSetUpPr fitToPage="1"/>
  </sheetPr>
  <dimension ref="A1:AB31"/>
  <sheetViews>
    <sheetView zoomScalePageLayoutView="0" workbookViewId="0" topLeftCell="A1">
      <selection activeCell="C9" sqref="C9"/>
    </sheetView>
  </sheetViews>
  <sheetFormatPr defaultColWidth="9.00390625" defaultRowHeight="15"/>
  <cols>
    <col min="1" max="1" width="5.140625" style="1" customWidth="1"/>
    <col min="2" max="2" width="24.28125" style="1" bestFit="1" customWidth="1"/>
    <col min="3" max="4" width="10.57421875" style="1" customWidth="1"/>
    <col min="5" max="5" width="11.421875" style="1" customWidth="1"/>
    <col min="6" max="6" width="10.57421875" style="1" customWidth="1"/>
    <col min="7" max="7" width="12.421875" style="1" customWidth="1"/>
    <col min="8" max="14" width="10.57421875" style="1" customWidth="1"/>
    <col min="15" max="27" width="9.00390625" style="1" customWidth="1"/>
    <col min="28" max="28" width="9.00390625" style="1" hidden="1" customWidth="1"/>
    <col min="29" max="16384" width="9.00390625" style="1" customWidth="1"/>
  </cols>
  <sheetData>
    <row r="1" spans="1:14" ht="34.5" customHeight="1">
      <c r="A1" s="542" t="str">
        <f>Cover!C23&amp;Cover!C24&amp;Cover!C25</f>
        <v>QUARTERLY REPORT</v>
      </c>
      <c r="B1" s="542"/>
      <c r="C1" s="542"/>
      <c r="D1" s="542"/>
      <c r="E1" s="542"/>
      <c r="F1" s="542"/>
      <c r="G1" s="542"/>
      <c r="H1" s="542"/>
      <c r="I1" s="542"/>
      <c r="J1" s="542"/>
      <c r="K1" s="542"/>
      <c r="L1" s="542"/>
      <c r="M1" s="542"/>
      <c r="N1" s="542"/>
    </row>
    <row r="3" spans="1:15" s="291" customFormat="1" ht="15" customHeight="1">
      <c r="A3" s="550" t="s">
        <v>777</v>
      </c>
      <c r="B3" s="550"/>
      <c r="C3" s="550"/>
      <c r="D3" s="550"/>
      <c r="E3" s="550"/>
      <c r="F3" s="550"/>
      <c r="G3" s="550"/>
      <c r="H3" s="550"/>
      <c r="I3" s="550"/>
      <c r="J3" s="550"/>
      <c r="K3" s="550"/>
      <c r="L3" s="550"/>
      <c r="M3" s="550"/>
      <c r="N3" s="550"/>
      <c r="O3" s="290"/>
    </row>
    <row r="4" spans="1:15" s="291" customFormat="1" ht="15" customHeight="1" hidden="1">
      <c r="A4" s="290"/>
      <c r="B4" s="290"/>
      <c r="C4" s="290"/>
      <c r="D4" s="290"/>
      <c r="E4" s="290"/>
      <c r="F4" s="290"/>
      <c r="G4" s="290"/>
      <c r="H4" s="290"/>
      <c r="I4" s="290"/>
      <c r="J4" s="290"/>
      <c r="K4" s="290"/>
      <c r="L4" s="290"/>
      <c r="M4" s="290"/>
      <c r="N4" s="290"/>
      <c r="O4" s="290"/>
    </row>
    <row r="5" spans="1:15" s="291" customFormat="1" ht="15" customHeight="1">
      <c r="A5" s="290"/>
      <c r="B5" s="290"/>
      <c r="C5" s="290"/>
      <c r="D5" s="290"/>
      <c r="E5" s="290"/>
      <c r="F5" s="290"/>
      <c r="G5" s="290"/>
      <c r="H5" s="290"/>
      <c r="I5" s="290"/>
      <c r="J5" s="290"/>
      <c r="K5" s="290"/>
      <c r="L5" s="290"/>
      <c r="M5" s="290"/>
      <c r="N5" s="290"/>
      <c r="O5" s="290"/>
    </row>
    <row r="6" spans="1:15" s="291" customFormat="1" ht="15" customHeight="1">
      <c r="A6" s="549" t="s">
        <v>778</v>
      </c>
      <c r="B6" s="549"/>
      <c r="C6" s="549"/>
      <c r="D6" s="549"/>
      <c r="E6" s="549"/>
      <c r="F6" s="549"/>
      <c r="G6" s="549"/>
      <c r="H6" s="549"/>
      <c r="I6" s="549"/>
      <c r="J6" s="549"/>
      <c r="K6" s="549"/>
      <c r="L6" s="549"/>
      <c r="M6" s="549"/>
      <c r="N6" s="549"/>
      <c r="O6" s="290"/>
    </row>
    <row r="7" spans="1:15" s="291" customFormat="1" ht="15" customHeight="1">
      <c r="A7" s="451"/>
      <c r="B7" s="451">
        <v>1</v>
      </c>
      <c r="C7" s="451">
        <v>2</v>
      </c>
      <c r="D7" s="451">
        <v>3</v>
      </c>
      <c r="E7" s="451">
        <v>4</v>
      </c>
      <c r="F7" s="451">
        <v>5</v>
      </c>
      <c r="G7" s="451">
        <v>6</v>
      </c>
      <c r="H7" s="451">
        <v>7</v>
      </c>
      <c r="I7" s="451">
        <v>8</v>
      </c>
      <c r="J7" s="451">
        <v>9</v>
      </c>
      <c r="K7" s="451">
        <v>10</v>
      </c>
      <c r="L7" s="451">
        <v>11</v>
      </c>
      <c r="M7" s="451">
        <v>12</v>
      </c>
      <c r="N7" s="451">
        <v>13</v>
      </c>
      <c r="O7" s="290"/>
    </row>
    <row r="8" spans="1:28" ht="87" customHeight="1">
      <c r="A8" s="452"/>
      <c r="B8" s="452" t="s">
        <v>1121</v>
      </c>
      <c r="C8" s="446" t="s">
        <v>1067</v>
      </c>
      <c r="D8" s="446" t="s">
        <v>1072</v>
      </c>
      <c r="E8" s="446" t="s">
        <v>1073</v>
      </c>
      <c r="F8" s="446" t="s">
        <v>1068</v>
      </c>
      <c r="G8" s="536" t="s">
        <v>1301</v>
      </c>
      <c r="H8" s="446" t="s">
        <v>1069</v>
      </c>
      <c r="I8" s="448" t="s">
        <v>1077</v>
      </c>
      <c r="J8" s="448" t="s">
        <v>1078</v>
      </c>
      <c r="K8" s="448" t="s">
        <v>1071</v>
      </c>
      <c r="L8" s="446" t="s">
        <v>1074</v>
      </c>
      <c r="M8" s="446" t="s">
        <v>1075</v>
      </c>
      <c r="N8" s="446" t="s">
        <v>1076</v>
      </c>
      <c r="O8" s="416"/>
      <c r="AB8" s="1" t="s">
        <v>678</v>
      </c>
    </row>
    <row r="9" spans="1:28" ht="12.75">
      <c r="A9" s="453" t="s">
        <v>858</v>
      </c>
      <c r="B9" s="454" t="s">
        <v>337</v>
      </c>
      <c r="C9" s="449"/>
      <c r="D9" s="449"/>
      <c r="E9" s="449"/>
      <c r="F9" s="450">
        <f>SUM(C9,D9)-E9</f>
        <v>0</v>
      </c>
      <c r="G9" s="449"/>
      <c r="H9" s="449"/>
      <c r="I9" s="449"/>
      <c r="J9" s="449"/>
      <c r="K9" s="450">
        <f>SUM(I9:J9)</f>
        <v>0</v>
      </c>
      <c r="L9" s="449"/>
      <c r="M9" s="476">
        <f>IF(H9=0,0,L9/H9*12000)</f>
        <v>0</v>
      </c>
      <c r="N9" s="478"/>
      <c r="AB9" s="1">
        <v>1</v>
      </c>
    </row>
    <row r="10" spans="1:28" ht="12.75">
      <c r="A10" s="453" t="s">
        <v>859</v>
      </c>
      <c r="B10" s="454" t="s">
        <v>1058</v>
      </c>
      <c r="C10" s="412"/>
      <c r="D10" s="412"/>
      <c r="E10" s="412"/>
      <c r="F10" s="413">
        <f aca="true" t="shared" si="0" ref="F10:F27">SUM(C10,D10)-E10</f>
        <v>0</v>
      </c>
      <c r="G10" s="449"/>
      <c r="H10" s="412"/>
      <c r="I10" s="412"/>
      <c r="J10" s="412"/>
      <c r="K10" s="413">
        <f aca="true" t="shared" si="1" ref="K10:K27">SUM(I10:J10)</f>
        <v>0</v>
      </c>
      <c r="L10" s="412"/>
      <c r="M10" s="476">
        <f aca="true" t="shared" si="2" ref="M10:M24">IF(H10=0,0,L10/H10*12000)</f>
        <v>0</v>
      </c>
      <c r="N10" s="478"/>
      <c r="AB10" s="1">
        <v>2</v>
      </c>
    </row>
    <row r="11" spans="1:28" ht="12.75">
      <c r="A11" s="453" t="s">
        <v>860</v>
      </c>
      <c r="B11" s="454" t="s">
        <v>1059</v>
      </c>
      <c r="C11" s="412"/>
      <c r="D11" s="412"/>
      <c r="E11" s="412"/>
      <c r="F11" s="413">
        <f t="shared" si="0"/>
        <v>0</v>
      </c>
      <c r="G11" s="449"/>
      <c r="H11" s="412"/>
      <c r="I11" s="412"/>
      <c r="J11" s="412"/>
      <c r="K11" s="413">
        <f t="shared" si="1"/>
        <v>0</v>
      </c>
      <c r="L11" s="412"/>
      <c r="M11" s="476">
        <f t="shared" si="2"/>
        <v>0</v>
      </c>
      <c r="N11" s="478"/>
      <c r="AB11" s="1">
        <v>3</v>
      </c>
    </row>
    <row r="12" spans="1:28" ht="12.75">
      <c r="A12" s="453" t="s">
        <v>861</v>
      </c>
      <c r="B12" s="454" t="s">
        <v>1060</v>
      </c>
      <c r="C12" s="412"/>
      <c r="D12" s="412"/>
      <c r="E12" s="412"/>
      <c r="F12" s="413">
        <f t="shared" si="0"/>
        <v>0</v>
      </c>
      <c r="G12" s="449"/>
      <c r="H12" s="412"/>
      <c r="I12" s="412"/>
      <c r="J12" s="412"/>
      <c r="K12" s="413">
        <f t="shared" si="1"/>
        <v>0</v>
      </c>
      <c r="L12" s="412"/>
      <c r="M12" s="476">
        <f t="shared" si="2"/>
        <v>0</v>
      </c>
      <c r="N12" s="478"/>
      <c r="AB12" s="1">
        <v>4</v>
      </c>
    </row>
    <row r="13" spans="1:28" ht="12.75">
      <c r="A13" s="453" t="s">
        <v>862</v>
      </c>
      <c r="B13" s="454" t="s">
        <v>1061</v>
      </c>
      <c r="C13" s="412"/>
      <c r="D13" s="412"/>
      <c r="E13" s="412"/>
      <c r="F13" s="413">
        <f t="shared" si="0"/>
        <v>0</v>
      </c>
      <c r="G13" s="449"/>
      <c r="H13" s="412"/>
      <c r="I13" s="412"/>
      <c r="J13" s="412"/>
      <c r="K13" s="413">
        <f t="shared" si="1"/>
        <v>0</v>
      </c>
      <c r="L13" s="412"/>
      <c r="M13" s="476">
        <f t="shared" si="2"/>
        <v>0</v>
      </c>
      <c r="N13" s="478"/>
      <c r="AB13" s="1">
        <v>5</v>
      </c>
    </row>
    <row r="14" spans="1:28" ht="12.75">
      <c r="A14" s="453" t="s">
        <v>863</v>
      </c>
      <c r="B14" s="454" t="s">
        <v>1296</v>
      </c>
      <c r="C14" s="412"/>
      <c r="D14" s="412"/>
      <c r="E14" s="412"/>
      <c r="F14" s="413">
        <f t="shared" si="0"/>
        <v>0</v>
      </c>
      <c r="G14" s="449"/>
      <c r="H14" s="412"/>
      <c r="I14" s="412"/>
      <c r="J14" s="412"/>
      <c r="K14" s="413">
        <f t="shared" si="1"/>
        <v>0</v>
      </c>
      <c r="L14" s="412"/>
      <c r="M14" s="476">
        <f t="shared" si="2"/>
        <v>0</v>
      </c>
      <c r="N14" s="478"/>
      <c r="AB14" s="1">
        <v>19</v>
      </c>
    </row>
    <row r="15" spans="1:28" ht="12.75">
      <c r="A15" s="453" t="s">
        <v>864</v>
      </c>
      <c r="B15" s="454" t="s">
        <v>1297</v>
      </c>
      <c r="C15" s="412"/>
      <c r="D15" s="412"/>
      <c r="E15" s="412"/>
      <c r="F15" s="413">
        <f t="shared" si="0"/>
        <v>0</v>
      </c>
      <c r="G15" s="449"/>
      <c r="H15" s="412"/>
      <c r="I15" s="412"/>
      <c r="J15" s="412"/>
      <c r="K15" s="413">
        <f t="shared" si="1"/>
        <v>0</v>
      </c>
      <c r="L15" s="412"/>
      <c r="M15" s="476">
        <f t="shared" si="2"/>
        <v>0</v>
      </c>
      <c r="N15" s="478"/>
      <c r="AB15" s="1">
        <v>20</v>
      </c>
    </row>
    <row r="16" spans="1:28" ht="12.75">
      <c r="A16" s="453" t="s">
        <v>865</v>
      </c>
      <c r="B16" s="454" t="s">
        <v>1298</v>
      </c>
      <c r="C16" s="412"/>
      <c r="D16" s="412"/>
      <c r="E16" s="412"/>
      <c r="F16" s="413">
        <f t="shared" si="0"/>
        <v>0</v>
      </c>
      <c r="G16" s="449"/>
      <c r="H16" s="412"/>
      <c r="I16" s="412"/>
      <c r="J16" s="412"/>
      <c r="K16" s="413">
        <f t="shared" si="1"/>
        <v>0</v>
      </c>
      <c r="L16" s="412"/>
      <c r="M16" s="476">
        <f t="shared" si="2"/>
        <v>0</v>
      </c>
      <c r="N16" s="478"/>
      <c r="AB16" s="1">
        <v>21</v>
      </c>
    </row>
    <row r="17" spans="1:28" ht="12.75">
      <c r="A17" s="453" t="s">
        <v>866</v>
      </c>
      <c r="B17" s="454" t="s">
        <v>426</v>
      </c>
      <c r="C17" s="412"/>
      <c r="D17" s="412"/>
      <c r="E17" s="412"/>
      <c r="F17" s="413">
        <f t="shared" si="0"/>
        <v>0</v>
      </c>
      <c r="G17" s="449"/>
      <c r="H17" s="412"/>
      <c r="I17" s="412"/>
      <c r="J17" s="412"/>
      <c r="K17" s="413">
        <f t="shared" si="1"/>
        <v>0</v>
      </c>
      <c r="L17" s="412"/>
      <c r="M17" s="476">
        <f t="shared" si="2"/>
        <v>0</v>
      </c>
      <c r="N17" s="478"/>
      <c r="AB17" s="1">
        <v>7</v>
      </c>
    </row>
    <row r="18" spans="1:28" ht="12.75">
      <c r="A18" s="453" t="s">
        <v>867</v>
      </c>
      <c r="B18" s="454" t="s">
        <v>1063</v>
      </c>
      <c r="C18" s="412"/>
      <c r="D18" s="412"/>
      <c r="E18" s="412"/>
      <c r="F18" s="413">
        <f t="shared" si="0"/>
        <v>0</v>
      </c>
      <c r="G18" s="449"/>
      <c r="H18" s="412"/>
      <c r="I18" s="412"/>
      <c r="J18" s="412"/>
      <c r="K18" s="413">
        <f t="shared" si="1"/>
        <v>0</v>
      </c>
      <c r="L18" s="412"/>
      <c r="M18" s="476">
        <f t="shared" si="2"/>
        <v>0</v>
      </c>
      <c r="N18" s="478"/>
      <c r="AB18" s="1">
        <v>8</v>
      </c>
    </row>
    <row r="19" spans="1:28" ht="12.75">
      <c r="A19" s="453" t="s">
        <v>869</v>
      </c>
      <c r="B19" s="454" t="s">
        <v>1064</v>
      </c>
      <c r="C19" s="412"/>
      <c r="D19" s="412"/>
      <c r="E19" s="412"/>
      <c r="F19" s="413">
        <f t="shared" si="0"/>
        <v>0</v>
      </c>
      <c r="G19" s="449"/>
      <c r="H19" s="412"/>
      <c r="I19" s="412"/>
      <c r="J19" s="412"/>
      <c r="K19" s="413">
        <f t="shared" si="1"/>
        <v>0</v>
      </c>
      <c r="L19" s="412"/>
      <c r="M19" s="476">
        <f t="shared" si="2"/>
        <v>0</v>
      </c>
      <c r="N19" s="478"/>
      <c r="AB19" s="1">
        <v>9</v>
      </c>
    </row>
    <row r="20" spans="1:28" ht="12.75">
      <c r="A20" s="453" t="s">
        <v>876</v>
      </c>
      <c r="B20" s="454" t="s">
        <v>1065</v>
      </c>
      <c r="C20" s="412"/>
      <c r="D20" s="412"/>
      <c r="E20" s="412"/>
      <c r="F20" s="413">
        <f t="shared" si="0"/>
        <v>0</v>
      </c>
      <c r="G20" s="449"/>
      <c r="H20" s="412"/>
      <c r="I20" s="412"/>
      <c r="J20" s="412"/>
      <c r="K20" s="413">
        <f t="shared" si="1"/>
        <v>0</v>
      </c>
      <c r="L20" s="412"/>
      <c r="M20" s="476">
        <f t="shared" si="2"/>
        <v>0</v>
      </c>
      <c r="N20" s="478"/>
      <c r="AB20" s="1">
        <v>10</v>
      </c>
    </row>
    <row r="21" spans="1:28" ht="12.75">
      <c r="A21" s="453" t="s">
        <v>877</v>
      </c>
      <c r="B21" s="454" t="s">
        <v>1066</v>
      </c>
      <c r="C21" s="412"/>
      <c r="D21" s="412"/>
      <c r="E21" s="412"/>
      <c r="F21" s="413">
        <f t="shared" si="0"/>
        <v>0</v>
      </c>
      <c r="G21" s="449"/>
      <c r="H21" s="2" t="s">
        <v>753</v>
      </c>
      <c r="I21" s="2" t="s">
        <v>753</v>
      </c>
      <c r="J21" s="2" t="s">
        <v>753</v>
      </c>
      <c r="K21" s="413">
        <f t="shared" si="1"/>
        <v>0</v>
      </c>
      <c r="L21" s="2" t="s">
        <v>753</v>
      </c>
      <c r="M21" s="477" t="s">
        <v>753</v>
      </c>
      <c r="N21" s="2" t="s">
        <v>753</v>
      </c>
      <c r="AB21" s="1">
        <v>11</v>
      </c>
    </row>
    <row r="22" spans="1:28" ht="12.75">
      <c r="A22" s="453" t="s">
        <v>878</v>
      </c>
      <c r="B22" s="454" t="s">
        <v>1112</v>
      </c>
      <c r="C22" s="412"/>
      <c r="D22" s="412"/>
      <c r="E22" s="412"/>
      <c r="F22" s="413">
        <f t="shared" si="0"/>
        <v>0</v>
      </c>
      <c r="G22" s="449"/>
      <c r="H22" s="412"/>
      <c r="I22" s="412"/>
      <c r="J22" s="412"/>
      <c r="K22" s="413">
        <f t="shared" si="1"/>
        <v>0</v>
      </c>
      <c r="L22" s="412"/>
      <c r="M22" s="476">
        <f t="shared" si="2"/>
        <v>0</v>
      </c>
      <c r="N22" s="478"/>
      <c r="AB22" s="1">
        <v>18</v>
      </c>
    </row>
    <row r="23" spans="1:28" ht="12.75">
      <c r="A23" s="455" t="s">
        <v>879</v>
      </c>
      <c r="B23" s="454" t="s">
        <v>1299</v>
      </c>
      <c r="C23" s="412"/>
      <c r="D23" s="412"/>
      <c r="E23" s="412"/>
      <c r="F23" s="413">
        <f t="shared" si="0"/>
        <v>0</v>
      </c>
      <c r="G23" s="449"/>
      <c r="H23" s="412"/>
      <c r="I23" s="412"/>
      <c r="J23" s="412"/>
      <c r="K23" s="413">
        <f t="shared" si="1"/>
        <v>0</v>
      </c>
      <c r="L23" s="412"/>
      <c r="M23" s="476">
        <f t="shared" si="2"/>
        <v>0</v>
      </c>
      <c r="N23" s="478"/>
      <c r="AB23" s="1">
        <v>22</v>
      </c>
    </row>
    <row r="24" spans="1:28" ht="12.75">
      <c r="A24" s="455" t="s">
        <v>880</v>
      </c>
      <c r="B24" s="503" t="s">
        <v>1300</v>
      </c>
      <c r="C24" s="412"/>
      <c r="D24" s="412"/>
      <c r="E24" s="412"/>
      <c r="F24" s="413">
        <f t="shared" si="0"/>
        <v>0</v>
      </c>
      <c r="G24" s="449"/>
      <c r="H24" s="412"/>
      <c r="I24" s="412"/>
      <c r="J24" s="412"/>
      <c r="K24" s="413">
        <f t="shared" si="1"/>
        <v>0</v>
      </c>
      <c r="L24" s="412"/>
      <c r="M24" s="476">
        <f t="shared" si="2"/>
        <v>0</v>
      </c>
      <c r="N24" s="478"/>
      <c r="AB24" s="1">
        <v>23</v>
      </c>
    </row>
    <row r="25" spans="1:28" ht="25.5">
      <c r="A25" s="455" t="s">
        <v>881</v>
      </c>
      <c r="B25" s="436" t="s">
        <v>1119</v>
      </c>
      <c r="C25" s="413">
        <f>'4 - Write-Ins'!B37</f>
        <v>0</v>
      </c>
      <c r="D25" s="413">
        <f>'4 - Write-Ins'!C37</f>
        <v>0</v>
      </c>
      <c r="E25" s="413">
        <f>'4 - Write-Ins'!D37</f>
        <v>0</v>
      </c>
      <c r="F25" s="413">
        <f t="shared" si="0"/>
        <v>0</v>
      </c>
      <c r="G25" s="449"/>
      <c r="H25" s="413">
        <f>'4 - Write-Ins'!F37</f>
        <v>0</v>
      </c>
      <c r="I25" s="413">
        <f>'4 - Write-Ins'!G37</f>
        <v>0</v>
      </c>
      <c r="J25" s="413">
        <f>'4 - Write-Ins'!H37</f>
        <v>0</v>
      </c>
      <c r="K25" s="413">
        <f t="shared" si="1"/>
        <v>0</v>
      </c>
      <c r="L25" s="413">
        <f>'4 - Write-Ins'!J37</f>
        <v>0</v>
      </c>
      <c r="M25" s="195" t="s">
        <v>753</v>
      </c>
      <c r="N25" s="195" t="s">
        <v>753</v>
      </c>
      <c r="AB25" s="1">
        <v>13</v>
      </c>
    </row>
    <row r="26" spans="1:28" ht="25.5">
      <c r="A26" s="455" t="s">
        <v>882</v>
      </c>
      <c r="B26" s="436" t="s">
        <v>1120</v>
      </c>
      <c r="C26" s="413">
        <f>'4 - Write-Ins'!B73</f>
        <v>0</v>
      </c>
      <c r="D26" s="413">
        <f>'4 - Write-Ins'!C73</f>
        <v>0</v>
      </c>
      <c r="E26" s="413">
        <f>'4 - Write-Ins'!D73</f>
        <v>0</v>
      </c>
      <c r="F26" s="413">
        <f t="shared" si="0"/>
        <v>0</v>
      </c>
      <c r="G26" s="449"/>
      <c r="H26" s="413">
        <f>'4 - Write-Ins'!F73</f>
        <v>0</v>
      </c>
      <c r="I26" s="413">
        <f>'4 - Write-Ins'!G73</f>
        <v>0</v>
      </c>
      <c r="J26" s="413">
        <f>'4 - Write-Ins'!H73</f>
        <v>0</v>
      </c>
      <c r="K26" s="413">
        <f t="shared" si="1"/>
        <v>0</v>
      </c>
      <c r="L26" s="413">
        <f>'4 - Write-Ins'!J73</f>
        <v>0</v>
      </c>
      <c r="M26" s="195" t="s">
        <v>753</v>
      </c>
      <c r="N26" s="195" t="s">
        <v>753</v>
      </c>
      <c r="AB26" s="1">
        <v>14</v>
      </c>
    </row>
    <row r="27" spans="1:28" ht="12.75">
      <c r="A27" s="455" t="s">
        <v>891</v>
      </c>
      <c r="B27" s="456" t="s">
        <v>1062</v>
      </c>
      <c r="C27" s="413">
        <f>SUM(C9:C26)</f>
        <v>0</v>
      </c>
      <c r="D27" s="413">
        <f>SUM(D9:D26)</f>
        <v>0</v>
      </c>
      <c r="E27" s="413">
        <f>SUM(E9:E26)</f>
        <v>0</v>
      </c>
      <c r="F27" s="413">
        <f t="shared" si="0"/>
        <v>0</v>
      </c>
      <c r="G27" s="413">
        <f>SUM(G9:G26)</f>
        <v>0</v>
      </c>
      <c r="H27" s="413">
        <f>SUM(H9:H26)</f>
        <v>0</v>
      </c>
      <c r="I27" s="413">
        <f>SUM(I9:I26)</f>
        <v>0</v>
      </c>
      <c r="J27" s="413">
        <f>SUM(J9:J26)</f>
        <v>0</v>
      </c>
      <c r="K27" s="413">
        <f t="shared" si="1"/>
        <v>0</v>
      </c>
      <c r="L27" s="413">
        <f>SUM(L9:L26)</f>
        <v>0</v>
      </c>
      <c r="M27" s="195" t="s">
        <v>753</v>
      </c>
      <c r="N27" s="195" t="s">
        <v>753</v>
      </c>
      <c r="AB27" s="1">
        <v>15</v>
      </c>
    </row>
    <row r="31" ht="12.75">
      <c r="B31" s="3"/>
    </row>
  </sheetData>
  <sheetProtection password="D05B" sheet="1"/>
  <mergeCells count="3">
    <mergeCell ref="A1:N1"/>
    <mergeCell ref="A6:N6"/>
    <mergeCell ref="A3:N3"/>
  </mergeCells>
  <dataValidations count="2">
    <dataValidation type="whole" allowBlank="1" showInputMessage="1" showErrorMessage="1" errorTitle="Invalid Data" error="Please only enter whole numbers." sqref="H23:J24 L23:L24 L9:L20 H9:J20 C9:E24">
      <formula1>-9223372036854770000</formula1>
      <formula2>9223372036854770000</formula2>
    </dataValidation>
    <dataValidation type="decimal" allowBlank="1" showInputMessage="1" showErrorMessage="1" errorTitle="Invalid Data" error="Please only enter valid numbers." sqref="N23:N24 N9:N20">
      <formula1>-9223372036854770000</formula1>
      <formula2>9223372036854770000</formula2>
    </dataValidation>
  </dataValidations>
  <printOptions horizontalCentered="1"/>
  <pageMargins left="0.75" right="0.75" top="1" bottom="1" header="0.5" footer="0.5"/>
  <pageSetup fitToHeight="1" fitToWidth="1" horizontalDpi="600" verticalDpi="600" orientation="landscape" scale="76" r:id="rId1"/>
  <headerFooter alignWithMargins="0">
    <oddHeader>&amp;R&amp;"Times New Roman,Regular"&amp;10 10</oddHeader>
    <oddFooter>&amp;C&amp;"Times New Roman,Regular"&amp;10&amp;A</oddFooter>
  </headerFooter>
  <colBreaks count="1" manualBreakCount="1">
    <brk id="14" max="65535" man="1"/>
  </colBreaks>
</worksheet>
</file>

<file path=xl/worksheets/sheet11.xml><?xml version="1.0" encoding="utf-8"?>
<worksheet xmlns="http://schemas.openxmlformats.org/spreadsheetml/2006/main" xmlns:r="http://schemas.openxmlformats.org/officeDocument/2006/relationships">
  <sheetPr codeName="Sheet21"/>
  <dimension ref="A1:L73"/>
  <sheetViews>
    <sheetView zoomScalePageLayoutView="0" workbookViewId="0" topLeftCell="A1">
      <selection activeCell="A6" sqref="A6"/>
    </sheetView>
  </sheetViews>
  <sheetFormatPr defaultColWidth="9.00390625" defaultRowHeight="15"/>
  <cols>
    <col min="1" max="1" width="20.57421875" style="4" customWidth="1"/>
    <col min="2" max="12" width="10.57421875" style="4" customWidth="1"/>
    <col min="13" max="16384" width="9.00390625" style="1" customWidth="1"/>
  </cols>
  <sheetData>
    <row r="1" spans="1:12" ht="34.5" customHeight="1">
      <c r="A1" s="551" t="str">
        <f>Cover!C23&amp;Cover!C24&amp;Cover!C25</f>
        <v>QUARTERLY REPORT</v>
      </c>
      <c r="B1" s="551"/>
      <c r="C1" s="551"/>
      <c r="D1" s="551"/>
      <c r="E1" s="551"/>
      <c r="F1" s="551"/>
      <c r="G1" s="551"/>
      <c r="H1" s="551"/>
      <c r="I1" s="551"/>
      <c r="J1" s="551"/>
      <c r="K1" s="551"/>
      <c r="L1" s="551"/>
    </row>
    <row r="2" spans="1:12" ht="14.25" customHeight="1">
      <c r="A2" s="414"/>
      <c r="B2" s="414"/>
      <c r="C2" s="414"/>
      <c r="D2" s="414"/>
      <c r="E2" s="414"/>
      <c r="F2" s="414"/>
      <c r="G2" s="414"/>
      <c r="H2" s="414"/>
      <c r="I2" s="414"/>
      <c r="J2" s="414"/>
      <c r="K2" s="414"/>
      <c r="L2" s="414"/>
    </row>
    <row r="3" spans="1:12" ht="14.25" customHeight="1">
      <c r="A3" s="551" t="s">
        <v>1055</v>
      </c>
      <c r="B3" s="551"/>
      <c r="C3" s="551"/>
      <c r="D3" s="551"/>
      <c r="E3" s="551"/>
      <c r="F3" s="551"/>
      <c r="G3" s="551"/>
      <c r="H3" s="551"/>
      <c r="I3" s="551"/>
      <c r="J3" s="551"/>
      <c r="K3" s="551"/>
      <c r="L3" s="551"/>
    </row>
    <row r="4" spans="1:12" ht="14.25" customHeight="1">
      <c r="A4" s="443">
        <v>1</v>
      </c>
      <c r="B4" s="443">
        <v>2</v>
      </c>
      <c r="C4" s="443">
        <v>3</v>
      </c>
      <c r="D4" s="443">
        <v>4</v>
      </c>
      <c r="E4" s="443">
        <v>5</v>
      </c>
      <c r="F4" s="443">
        <v>6</v>
      </c>
      <c r="G4" s="443">
        <v>7</v>
      </c>
      <c r="H4" s="443">
        <v>8</v>
      </c>
      <c r="I4" s="443">
        <v>9</v>
      </c>
      <c r="J4" s="443">
        <v>10</v>
      </c>
      <c r="K4" s="443">
        <v>11</v>
      </c>
      <c r="L4" s="443">
        <v>12</v>
      </c>
    </row>
    <row r="5" spans="1:12" ht="89.25">
      <c r="A5" s="444" t="s">
        <v>1070</v>
      </c>
      <c r="B5" s="445" t="s">
        <v>1067</v>
      </c>
      <c r="C5" s="445" t="s">
        <v>1072</v>
      </c>
      <c r="D5" s="445" t="s">
        <v>1073</v>
      </c>
      <c r="E5" s="446" t="s">
        <v>1068</v>
      </c>
      <c r="F5" s="445" t="s">
        <v>1069</v>
      </c>
      <c r="G5" s="447" t="s">
        <v>1077</v>
      </c>
      <c r="H5" s="447" t="s">
        <v>1078</v>
      </c>
      <c r="I5" s="448" t="s">
        <v>1071</v>
      </c>
      <c r="J5" s="445" t="s">
        <v>1074</v>
      </c>
      <c r="K5" s="445" t="s">
        <v>1075</v>
      </c>
      <c r="L5" s="445" t="s">
        <v>1076</v>
      </c>
    </row>
    <row r="6" spans="1:12" ht="12.75">
      <c r="A6" s="419"/>
      <c r="B6" s="412"/>
      <c r="C6" s="412"/>
      <c r="D6" s="412"/>
      <c r="E6" s="442">
        <f>(B6+C6)-D6</f>
        <v>0</v>
      </c>
      <c r="F6" s="412"/>
      <c r="G6" s="412"/>
      <c r="H6" s="412"/>
      <c r="I6" s="442">
        <f>SUM(G6:H6)</f>
        <v>0</v>
      </c>
      <c r="J6" s="412"/>
      <c r="K6" s="442">
        <f>IF(F6=0,"",J6/F6*12000)</f>
      </c>
      <c r="L6" s="479"/>
    </row>
    <row r="7" spans="1:12" ht="12.75">
      <c r="A7" s="419"/>
      <c r="B7" s="412"/>
      <c r="C7" s="412"/>
      <c r="D7" s="412"/>
      <c r="E7" s="442">
        <f aca="true" t="shared" si="0" ref="E7:E36">(B7+C7)-D7</f>
        <v>0</v>
      </c>
      <c r="F7" s="412"/>
      <c r="G7" s="412"/>
      <c r="H7" s="412"/>
      <c r="I7" s="442">
        <f aca="true" t="shared" si="1" ref="I7:I36">SUM(G7:H7)</f>
        <v>0</v>
      </c>
      <c r="J7" s="412"/>
      <c r="K7" s="442">
        <f aca="true" t="shared" si="2" ref="K7:K36">IF(F7=0,"",J7/F7*12000)</f>
      </c>
      <c r="L7" s="479"/>
    </row>
    <row r="8" spans="1:12" ht="12.75">
      <c r="A8" s="419"/>
      <c r="B8" s="412"/>
      <c r="C8" s="412"/>
      <c r="D8" s="412"/>
      <c r="E8" s="442">
        <f t="shared" si="0"/>
        <v>0</v>
      </c>
      <c r="F8" s="412"/>
      <c r="G8" s="412"/>
      <c r="H8" s="412"/>
      <c r="I8" s="442">
        <f t="shared" si="1"/>
        <v>0</v>
      </c>
      <c r="J8" s="412"/>
      <c r="K8" s="442">
        <f t="shared" si="2"/>
      </c>
      <c r="L8" s="479"/>
    </row>
    <row r="9" spans="1:12" ht="12.75">
      <c r="A9" s="419"/>
      <c r="B9" s="412"/>
      <c r="C9" s="412"/>
      <c r="D9" s="412"/>
      <c r="E9" s="442">
        <f t="shared" si="0"/>
        <v>0</v>
      </c>
      <c r="F9" s="412"/>
      <c r="G9" s="412"/>
      <c r="H9" s="412"/>
      <c r="I9" s="442">
        <f t="shared" si="1"/>
        <v>0</v>
      </c>
      <c r="J9" s="412"/>
      <c r="K9" s="442">
        <f t="shared" si="2"/>
      </c>
      <c r="L9" s="479"/>
    </row>
    <row r="10" spans="1:12" ht="12.75">
      <c r="A10" s="419"/>
      <c r="B10" s="412"/>
      <c r="C10" s="412"/>
      <c r="D10" s="412"/>
      <c r="E10" s="442">
        <f t="shared" si="0"/>
        <v>0</v>
      </c>
      <c r="F10" s="412"/>
      <c r="G10" s="412"/>
      <c r="H10" s="412"/>
      <c r="I10" s="442">
        <f t="shared" si="1"/>
        <v>0</v>
      </c>
      <c r="J10" s="412"/>
      <c r="K10" s="442">
        <f t="shared" si="2"/>
      </c>
      <c r="L10" s="479"/>
    </row>
    <row r="11" spans="1:12" ht="12.75">
      <c r="A11" s="419"/>
      <c r="B11" s="412"/>
      <c r="C11" s="412"/>
      <c r="D11" s="412"/>
      <c r="E11" s="442">
        <f t="shared" si="0"/>
        <v>0</v>
      </c>
      <c r="F11" s="412"/>
      <c r="G11" s="412"/>
      <c r="H11" s="412"/>
      <c r="I11" s="442">
        <f t="shared" si="1"/>
        <v>0</v>
      </c>
      <c r="J11" s="412"/>
      <c r="K11" s="442">
        <f t="shared" si="2"/>
      </c>
      <c r="L11" s="479"/>
    </row>
    <row r="12" spans="1:12" ht="12.75">
      <c r="A12" s="419"/>
      <c r="B12" s="412"/>
      <c r="C12" s="412"/>
      <c r="D12" s="412"/>
      <c r="E12" s="442">
        <f t="shared" si="0"/>
        <v>0</v>
      </c>
      <c r="F12" s="412"/>
      <c r="G12" s="412"/>
      <c r="H12" s="412"/>
      <c r="I12" s="442">
        <f t="shared" si="1"/>
        <v>0</v>
      </c>
      <c r="J12" s="412"/>
      <c r="K12" s="442">
        <f t="shared" si="2"/>
      </c>
      <c r="L12" s="479"/>
    </row>
    <row r="13" spans="1:12" ht="12.75">
      <c r="A13" s="419"/>
      <c r="B13" s="412"/>
      <c r="C13" s="412"/>
      <c r="D13" s="412"/>
      <c r="E13" s="442">
        <f t="shared" si="0"/>
        <v>0</v>
      </c>
      <c r="F13" s="412"/>
      <c r="G13" s="412"/>
      <c r="H13" s="412"/>
      <c r="I13" s="442">
        <f t="shared" si="1"/>
        <v>0</v>
      </c>
      <c r="J13" s="412"/>
      <c r="K13" s="442">
        <f t="shared" si="2"/>
      </c>
      <c r="L13" s="479"/>
    </row>
    <row r="14" spans="1:12" ht="12.75">
      <c r="A14" s="419"/>
      <c r="B14" s="412"/>
      <c r="C14" s="412"/>
      <c r="D14" s="412"/>
      <c r="E14" s="442">
        <f t="shared" si="0"/>
        <v>0</v>
      </c>
      <c r="F14" s="412"/>
      <c r="G14" s="412"/>
      <c r="H14" s="412"/>
      <c r="I14" s="442">
        <f t="shared" si="1"/>
        <v>0</v>
      </c>
      <c r="J14" s="412"/>
      <c r="K14" s="442">
        <f t="shared" si="2"/>
      </c>
      <c r="L14" s="479"/>
    </row>
    <row r="15" spans="1:12" ht="12.75">
      <c r="A15" s="419"/>
      <c r="B15" s="412"/>
      <c r="C15" s="412"/>
      <c r="D15" s="412"/>
      <c r="E15" s="442">
        <f t="shared" si="0"/>
        <v>0</v>
      </c>
      <c r="F15" s="412"/>
      <c r="G15" s="412"/>
      <c r="H15" s="412"/>
      <c r="I15" s="442">
        <f t="shared" si="1"/>
        <v>0</v>
      </c>
      <c r="J15" s="412"/>
      <c r="K15" s="442">
        <f t="shared" si="2"/>
      </c>
      <c r="L15" s="479"/>
    </row>
    <row r="16" spans="1:12" ht="12.75">
      <c r="A16" s="419"/>
      <c r="B16" s="412"/>
      <c r="C16" s="412"/>
      <c r="D16" s="412"/>
      <c r="E16" s="442">
        <f t="shared" si="0"/>
        <v>0</v>
      </c>
      <c r="F16" s="412"/>
      <c r="G16" s="412"/>
      <c r="H16" s="412"/>
      <c r="I16" s="442">
        <f t="shared" si="1"/>
        <v>0</v>
      </c>
      <c r="J16" s="412"/>
      <c r="K16" s="442">
        <f t="shared" si="2"/>
      </c>
      <c r="L16" s="479"/>
    </row>
    <row r="17" spans="1:12" ht="12.75">
      <c r="A17" s="419"/>
      <c r="B17" s="412"/>
      <c r="C17" s="412"/>
      <c r="D17" s="412"/>
      <c r="E17" s="442">
        <f t="shared" si="0"/>
        <v>0</v>
      </c>
      <c r="F17" s="412"/>
      <c r="G17" s="412"/>
      <c r="H17" s="412"/>
      <c r="I17" s="442">
        <f t="shared" si="1"/>
        <v>0</v>
      </c>
      <c r="J17" s="412"/>
      <c r="K17" s="442">
        <f t="shared" si="2"/>
      </c>
      <c r="L17" s="479"/>
    </row>
    <row r="18" spans="1:12" ht="12.75">
      <c r="A18" s="419"/>
      <c r="B18" s="412"/>
      <c r="C18" s="412"/>
      <c r="D18" s="412"/>
      <c r="E18" s="442">
        <f t="shared" si="0"/>
        <v>0</v>
      </c>
      <c r="F18" s="412"/>
      <c r="G18" s="412"/>
      <c r="H18" s="412"/>
      <c r="I18" s="442">
        <f t="shared" si="1"/>
        <v>0</v>
      </c>
      <c r="J18" s="412"/>
      <c r="K18" s="442">
        <f t="shared" si="2"/>
      </c>
      <c r="L18" s="479"/>
    </row>
    <row r="19" spans="1:12" ht="12.75">
      <c r="A19" s="419"/>
      <c r="B19" s="412"/>
      <c r="C19" s="412"/>
      <c r="D19" s="412"/>
      <c r="E19" s="442">
        <f t="shared" si="0"/>
        <v>0</v>
      </c>
      <c r="F19" s="412"/>
      <c r="G19" s="412"/>
      <c r="H19" s="412"/>
      <c r="I19" s="442">
        <f t="shared" si="1"/>
        <v>0</v>
      </c>
      <c r="J19" s="412"/>
      <c r="K19" s="442">
        <f t="shared" si="2"/>
      </c>
      <c r="L19" s="479"/>
    </row>
    <row r="20" spans="1:12" ht="12.75">
      <c r="A20" s="419"/>
      <c r="B20" s="412"/>
      <c r="C20" s="412"/>
      <c r="D20" s="412"/>
      <c r="E20" s="442">
        <f t="shared" si="0"/>
        <v>0</v>
      </c>
      <c r="F20" s="412"/>
      <c r="G20" s="412"/>
      <c r="H20" s="412"/>
      <c r="I20" s="442">
        <f t="shared" si="1"/>
        <v>0</v>
      </c>
      <c r="J20" s="412"/>
      <c r="K20" s="442">
        <f t="shared" si="2"/>
      </c>
      <c r="L20" s="479"/>
    </row>
    <row r="21" spans="1:12" ht="12.75">
      <c r="A21" s="419"/>
      <c r="B21" s="412"/>
      <c r="C21" s="412"/>
      <c r="D21" s="412"/>
      <c r="E21" s="442">
        <f t="shared" si="0"/>
        <v>0</v>
      </c>
      <c r="F21" s="412"/>
      <c r="G21" s="412"/>
      <c r="H21" s="412"/>
      <c r="I21" s="442">
        <f t="shared" si="1"/>
        <v>0</v>
      </c>
      <c r="J21" s="412"/>
      <c r="K21" s="442">
        <f t="shared" si="2"/>
      </c>
      <c r="L21" s="479"/>
    </row>
    <row r="22" spans="1:12" ht="12.75">
      <c r="A22" s="419"/>
      <c r="B22" s="412"/>
      <c r="C22" s="412"/>
      <c r="D22" s="412"/>
      <c r="E22" s="442">
        <f t="shared" si="0"/>
        <v>0</v>
      </c>
      <c r="F22" s="412"/>
      <c r="G22" s="412"/>
      <c r="H22" s="412"/>
      <c r="I22" s="442">
        <f t="shared" si="1"/>
        <v>0</v>
      </c>
      <c r="J22" s="412"/>
      <c r="K22" s="442">
        <f t="shared" si="2"/>
      </c>
      <c r="L22" s="479"/>
    </row>
    <row r="23" spans="1:12" ht="12.75">
      <c r="A23" s="419"/>
      <c r="B23" s="412"/>
      <c r="C23" s="412"/>
      <c r="D23" s="412"/>
      <c r="E23" s="442">
        <f t="shared" si="0"/>
        <v>0</v>
      </c>
      <c r="F23" s="412"/>
      <c r="G23" s="412"/>
      <c r="H23" s="412"/>
      <c r="I23" s="442">
        <f t="shared" si="1"/>
        <v>0</v>
      </c>
      <c r="J23" s="412"/>
      <c r="K23" s="442">
        <f t="shared" si="2"/>
      </c>
      <c r="L23" s="479"/>
    </row>
    <row r="24" spans="1:12" ht="12.75">
      <c r="A24" s="419"/>
      <c r="B24" s="412"/>
      <c r="C24" s="412"/>
      <c r="D24" s="412"/>
      <c r="E24" s="442">
        <f t="shared" si="0"/>
        <v>0</v>
      </c>
      <c r="F24" s="412"/>
      <c r="G24" s="412"/>
      <c r="H24" s="412"/>
      <c r="I24" s="442">
        <f t="shared" si="1"/>
        <v>0</v>
      </c>
      <c r="J24" s="412"/>
      <c r="K24" s="442">
        <f t="shared" si="2"/>
      </c>
      <c r="L24" s="479"/>
    </row>
    <row r="25" spans="1:12" ht="12.75">
      <c r="A25" s="419"/>
      <c r="B25" s="412"/>
      <c r="C25" s="412"/>
      <c r="D25" s="412"/>
      <c r="E25" s="442">
        <f t="shared" si="0"/>
        <v>0</v>
      </c>
      <c r="F25" s="412"/>
      <c r="G25" s="412"/>
      <c r="H25" s="412"/>
      <c r="I25" s="442">
        <f t="shared" si="1"/>
        <v>0</v>
      </c>
      <c r="J25" s="412"/>
      <c r="K25" s="442">
        <f t="shared" si="2"/>
      </c>
      <c r="L25" s="479"/>
    </row>
    <row r="26" spans="1:12" ht="12.75">
      <c r="A26" s="419"/>
      <c r="B26" s="412"/>
      <c r="C26" s="412"/>
      <c r="D26" s="412"/>
      <c r="E26" s="442">
        <f t="shared" si="0"/>
        <v>0</v>
      </c>
      <c r="F26" s="412"/>
      <c r="G26" s="412"/>
      <c r="H26" s="412"/>
      <c r="I26" s="442">
        <f t="shared" si="1"/>
        <v>0</v>
      </c>
      <c r="J26" s="412"/>
      <c r="K26" s="442">
        <f t="shared" si="2"/>
      </c>
      <c r="L26" s="479"/>
    </row>
    <row r="27" spans="1:12" ht="12.75">
      <c r="A27" s="419"/>
      <c r="B27" s="412"/>
      <c r="C27" s="412"/>
      <c r="D27" s="412"/>
      <c r="E27" s="442">
        <f t="shared" si="0"/>
        <v>0</v>
      </c>
      <c r="F27" s="412"/>
      <c r="G27" s="412"/>
      <c r="H27" s="412"/>
      <c r="I27" s="442">
        <f t="shared" si="1"/>
        <v>0</v>
      </c>
      <c r="J27" s="412"/>
      <c r="K27" s="442">
        <f t="shared" si="2"/>
      </c>
      <c r="L27" s="479"/>
    </row>
    <row r="28" spans="1:12" ht="12.75">
      <c r="A28" s="419"/>
      <c r="B28" s="412"/>
      <c r="C28" s="412"/>
      <c r="D28" s="412"/>
      <c r="E28" s="442">
        <f t="shared" si="0"/>
        <v>0</v>
      </c>
      <c r="F28" s="412"/>
      <c r="G28" s="412"/>
      <c r="H28" s="412"/>
      <c r="I28" s="442">
        <f t="shared" si="1"/>
        <v>0</v>
      </c>
      <c r="J28" s="412"/>
      <c r="K28" s="442">
        <f t="shared" si="2"/>
      </c>
      <c r="L28" s="479"/>
    </row>
    <row r="29" spans="1:12" ht="12.75">
      <c r="A29" s="419"/>
      <c r="B29" s="412"/>
      <c r="C29" s="412"/>
      <c r="D29" s="412"/>
      <c r="E29" s="442">
        <f t="shared" si="0"/>
        <v>0</v>
      </c>
      <c r="F29" s="412"/>
      <c r="G29" s="412"/>
      <c r="H29" s="412"/>
      <c r="I29" s="442">
        <f t="shared" si="1"/>
        <v>0</v>
      </c>
      <c r="J29" s="412"/>
      <c r="K29" s="442">
        <f t="shared" si="2"/>
      </c>
      <c r="L29" s="479"/>
    </row>
    <row r="30" spans="1:12" ht="12.75">
      <c r="A30" s="419"/>
      <c r="B30" s="412"/>
      <c r="C30" s="412"/>
      <c r="D30" s="412"/>
      <c r="E30" s="442">
        <f t="shared" si="0"/>
        <v>0</v>
      </c>
      <c r="F30" s="412"/>
      <c r="G30" s="412"/>
      <c r="H30" s="412"/>
      <c r="I30" s="442">
        <f t="shared" si="1"/>
        <v>0</v>
      </c>
      <c r="J30" s="412"/>
      <c r="K30" s="442">
        <f t="shared" si="2"/>
      </c>
      <c r="L30" s="479"/>
    </row>
    <row r="31" spans="1:12" ht="12.75">
      <c r="A31" s="419"/>
      <c r="B31" s="412"/>
      <c r="C31" s="412"/>
      <c r="D31" s="412"/>
      <c r="E31" s="442">
        <f t="shared" si="0"/>
        <v>0</v>
      </c>
      <c r="F31" s="412"/>
      <c r="G31" s="412"/>
      <c r="H31" s="412"/>
      <c r="I31" s="442">
        <f t="shared" si="1"/>
        <v>0</v>
      </c>
      <c r="J31" s="412"/>
      <c r="K31" s="442">
        <f t="shared" si="2"/>
      </c>
      <c r="L31" s="479"/>
    </row>
    <row r="32" spans="1:12" ht="12.75">
      <c r="A32" s="419"/>
      <c r="B32" s="412"/>
      <c r="C32" s="412"/>
      <c r="D32" s="412"/>
      <c r="E32" s="442">
        <f t="shared" si="0"/>
        <v>0</v>
      </c>
      <c r="F32" s="412"/>
      <c r="G32" s="412"/>
      <c r="H32" s="412"/>
      <c r="I32" s="442">
        <f t="shared" si="1"/>
        <v>0</v>
      </c>
      <c r="J32" s="412"/>
      <c r="K32" s="442">
        <f t="shared" si="2"/>
      </c>
      <c r="L32" s="479"/>
    </row>
    <row r="33" spans="1:12" ht="12.75">
      <c r="A33" s="419"/>
      <c r="B33" s="412"/>
      <c r="C33" s="412"/>
      <c r="D33" s="412"/>
      <c r="E33" s="442">
        <f t="shared" si="0"/>
        <v>0</v>
      </c>
      <c r="F33" s="412"/>
      <c r="G33" s="412"/>
      <c r="H33" s="412"/>
      <c r="I33" s="442">
        <f t="shared" si="1"/>
        <v>0</v>
      </c>
      <c r="J33" s="412"/>
      <c r="K33" s="442">
        <f t="shared" si="2"/>
      </c>
      <c r="L33" s="479"/>
    </row>
    <row r="34" spans="1:12" ht="12.75">
      <c r="A34" s="419"/>
      <c r="B34" s="412"/>
      <c r="C34" s="412"/>
      <c r="D34" s="412"/>
      <c r="E34" s="442">
        <f t="shared" si="0"/>
        <v>0</v>
      </c>
      <c r="F34" s="412"/>
      <c r="G34" s="412"/>
      <c r="H34" s="412"/>
      <c r="I34" s="442">
        <f t="shared" si="1"/>
        <v>0</v>
      </c>
      <c r="J34" s="412"/>
      <c r="K34" s="442">
        <f t="shared" si="2"/>
      </c>
      <c r="L34" s="479"/>
    </row>
    <row r="35" spans="1:12" ht="12.75">
      <c r="A35" s="419"/>
      <c r="B35" s="412"/>
      <c r="C35" s="412"/>
      <c r="D35" s="412"/>
      <c r="E35" s="442">
        <f t="shared" si="0"/>
        <v>0</v>
      </c>
      <c r="F35" s="412"/>
      <c r="G35" s="412"/>
      <c r="H35" s="412"/>
      <c r="I35" s="442">
        <f t="shared" si="1"/>
        <v>0</v>
      </c>
      <c r="J35" s="412"/>
      <c r="K35" s="442">
        <f t="shared" si="2"/>
      </c>
      <c r="L35" s="479"/>
    </row>
    <row r="36" spans="1:12" ht="12.75">
      <c r="A36" s="419"/>
      <c r="B36" s="412"/>
      <c r="C36" s="412"/>
      <c r="D36" s="412"/>
      <c r="E36" s="442">
        <f t="shared" si="0"/>
        <v>0</v>
      </c>
      <c r="F36" s="412"/>
      <c r="G36" s="412"/>
      <c r="H36" s="412"/>
      <c r="I36" s="442">
        <f t="shared" si="1"/>
        <v>0</v>
      </c>
      <c r="J36" s="412"/>
      <c r="K36" s="442">
        <f t="shared" si="2"/>
      </c>
      <c r="L36" s="479"/>
    </row>
    <row r="37" spans="1:12" ht="12.75">
      <c r="A37" s="474" t="s">
        <v>931</v>
      </c>
      <c r="B37" s="442">
        <f>SUM(B6:B36)</f>
        <v>0</v>
      </c>
      <c r="C37" s="442">
        <f aca="true" t="shared" si="3" ref="C37:J37">SUM(C6:C36)</f>
        <v>0</v>
      </c>
      <c r="D37" s="442">
        <f t="shared" si="3"/>
        <v>0</v>
      </c>
      <c r="E37" s="442">
        <f>SUM(E6:E36)</f>
        <v>0</v>
      </c>
      <c r="F37" s="442">
        <f t="shared" si="3"/>
        <v>0</v>
      </c>
      <c r="G37" s="442">
        <f t="shared" si="3"/>
        <v>0</v>
      </c>
      <c r="H37" s="442">
        <f t="shared" si="3"/>
        <v>0</v>
      </c>
      <c r="I37" s="442">
        <f t="shared" si="3"/>
        <v>0</v>
      </c>
      <c r="J37" s="442">
        <f t="shared" si="3"/>
        <v>0</v>
      </c>
      <c r="K37" s="475" t="s">
        <v>753</v>
      </c>
      <c r="L37" s="475" t="s">
        <v>753</v>
      </c>
    </row>
    <row r="38" spans="1:12" ht="12.75">
      <c r="A38" s="415"/>
      <c r="B38" s="415"/>
      <c r="C38" s="415"/>
      <c r="D38" s="415"/>
      <c r="E38" s="415"/>
      <c r="F38" s="415"/>
      <c r="G38" s="415"/>
      <c r="H38" s="415"/>
      <c r="I38" s="415"/>
      <c r="J38" s="415"/>
      <c r="K38" s="415"/>
      <c r="L38" s="415"/>
    </row>
    <row r="39" spans="1:12" ht="14.25" customHeight="1">
      <c r="A39" s="551" t="s">
        <v>1056</v>
      </c>
      <c r="B39" s="551"/>
      <c r="C39" s="551"/>
      <c r="D39" s="551"/>
      <c r="E39" s="551"/>
      <c r="F39" s="551"/>
      <c r="G39" s="551"/>
      <c r="H39" s="551"/>
      <c r="I39" s="551"/>
      <c r="J39" s="551"/>
      <c r="K39" s="551"/>
      <c r="L39" s="551"/>
    </row>
    <row r="40" spans="1:12" ht="14.25" customHeight="1">
      <c r="A40" s="443">
        <v>1</v>
      </c>
      <c r="B40" s="443">
        <v>2</v>
      </c>
      <c r="C40" s="443">
        <v>3</v>
      </c>
      <c r="D40" s="443">
        <v>4</v>
      </c>
      <c r="E40" s="443">
        <v>5</v>
      </c>
      <c r="F40" s="443">
        <v>6</v>
      </c>
      <c r="G40" s="443">
        <v>7</v>
      </c>
      <c r="H40" s="443">
        <v>8</v>
      </c>
      <c r="I40" s="443">
        <v>9</v>
      </c>
      <c r="J40" s="443">
        <v>10</v>
      </c>
      <c r="K40" s="443">
        <v>11</v>
      </c>
      <c r="L40" s="443">
        <v>12</v>
      </c>
    </row>
    <row r="41" spans="1:12" ht="89.25">
      <c r="A41" s="444" t="s">
        <v>1121</v>
      </c>
      <c r="B41" s="445" t="s">
        <v>1067</v>
      </c>
      <c r="C41" s="445" t="s">
        <v>1072</v>
      </c>
      <c r="D41" s="445" t="s">
        <v>1073</v>
      </c>
      <c r="E41" s="446" t="s">
        <v>1068</v>
      </c>
      <c r="F41" s="445" t="s">
        <v>1069</v>
      </c>
      <c r="G41" s="447" t="s">
        <v>1077</v>
      </c>
      <c r="H41" s="447" t="s">
        <v>1078</v>
      </c>
      <c r="I41" s="448" t="s">
        <v>1071</v>
      </c>
      <c r="J41" s="445" t="s">
        <v>1074</v>
      </c>
      <c r="K41" s="445" t="s">
        <v>1075</v>
      </c>
      <c r="L41" s="445" t="s">
        <v>1076</v>
      </c>
    </row>
    <row r="42" spans="1:12" ht="12.75">
      <c r="A42" s="500" t="s">
        <v>216</v>
      </c>
      <c r="B42" s="412"/>
      <c r="C42" s="412"/>
      <c r="D42" s="412"/>
      <c r="E42" s="442">
        <f>(B42+C42)-D42</f>
        <v>0</v>
      </c>
      <c r="F42" s="412"/>
      <c r="G42" s="412"/>
      <c r="H42" s="412"/>
      <c r="I42" s="442">
        <f>SUM(G42:H42)</f>
        <v>0</v>
      </c>
      <c r="J42" s="412"/>
      <c r="K42" s="442" t="str">
        <f>IF(F42=0," ",J42/F42*12000)</f>
        <v> </v>
      </c>
      <c r="L42" s="479"/>
    </row>
    <row r="43" spans="1:12" ht="12.75">
      <c r="A43" s="500" t="s">
        <v>217</v>
      </c>
      <c r="B43" s="412"/>
      <c r="C43" s="412"/>
      <c r="D43" s="412"/>
      <c r="E43" s="442">
        <f aca="true" t="shared" si="4" ref="E43:E72">(B43+C43)-D43</f>
        <v>0</v>
      </c>
      <c r="F43" s="412"/>
      <c r="G43" s="412"/>
      <c r="H43" s="412"/>
      <c r="I43" s="442">
        <f aca="true" t="shared" si="5" ref="I43:I72">SUM(G43:H43)</f>
        <v>0</v>
      </c>
      <c r="J43" s="412"/>
      <c r="K43" s="442" t="str">
        <f aca="true" t="shared" si="6" ref="K43:K72">IF(F43=0," ",J43/F43*12000)</f>
        <v> </v>
      </c>
      <c r="L43" s="479"/>
    </row>
    <row r="44" spans="1:12" ht="12.75">
      <c r="A44" s="500" t="s">
        <v>218</v>
      </c>
      <c r="B44" s="412"/>
      <c r="C44" s="412"/>
      <c r="D44" s="412"/>
      <c r="E44" s="442">
        <f t="shared" si="4"/>
        <v>0</v>
      </c>
      <c r="F44" s="412"/>
      <c r="G44" s="412"/>
      <c r="H44" s="412"/>
      <c r="I44" s="442">
        <f t="shared" si="5"/>
        <v>0</v>
      </c>
      <c r="J44" s="412"/>
      <c r="K44" s="442" t="str">
        <f t="shared" si="6"/>
        <v> </v>
      </c>
      <c r="L44" s="479"/>
    </row>
    <row r="45" spans="1:12" ht="12.75">
      <c r="A45" s="500" t="s">
        <v>198</v>
      </c>
      <c r="B45" s="412"/>
      <c r="C45" s="412"/>
      <c r="D45" s="412"/>
      <c r="E45" s="442">
        <f t="shared" si="4"/>
        <v>0</v>
      </c>
      <c r="F45" s="412"/>
      <c r="G45" s="412"/>
      <c r="H45" s="412"/>
      <c r="I45" s="442">
        <f t="shared" si="5"/>
        <v>0</v>
      </c>
      <c r="J45" s="412"/>
      <c r="K45" s="442" t="str">
        <f t="shared" si="6"/>
        <v> </v>
      </c>
      <c r="L45" s="479"/>
    </row>
    <row r="46" spans="1:12" ht="12.75">
      <c r="A46" s="419"/>
      <c r="B46" s="412"/>
      <c r="C46" s="412"/>
      <c r="D46" s="412"/>
      <c r="E46" s="442">
        <f t="shared" si="4"/>
        <v>0</v>
      </c>
      <c r="F46" s="412"/>
      <c r="G46" s="412"/>
      <c r="H46" s="412"/>
      <c r="I46" s="442">
        <f t="shared" si="5"/>
        <v>0</v>
      </c>
      <c r="J46" s="412"/>
      <c r="K46" s="442" t="str">
        <f t="shared" si="6"/>
        <v> </v>
      </c>
      <c r="L46" s="479"/>
    </row>
    <row r="47" spans="1:12" ht="12.75">
      <c r="A47" s="419"/>
      <c r="B47" s="412"/>
      <c r="C47" s="412"/>
      <c r="D47" s="412"/>
      <c r="E47" s="442">
        <f t="shared" si="4"/>
        <v>0</v>
      </c>
      <c r="F47" s="412"/>
      <c r="G47" s="412"/>
      <c r="H47" s="412"/>
      <c r="I47" s="442">
        <f t="shared" si="5"/>
        <v>0</v>
      </c>
      <c r="J47" s="412"/>
      <c r="K47" s="442" t="str">
        <f t="shared" si="6"/>
        <v> </v>
      </c>
      <c r="L47" s="479"/>
    </row>
    <row r="48" spans="1:12" ht="12.75">
      <c r="A48" s="419"/>
      <c r="B48" s="412"/>
      <c r="C48" s="412"/>
      <c r="D48" s="412"/>
      <c r="E48" s="442">
        <f t="shared" si="4"/>
        <v>0</v>
      </c>
      <c r="F48" s="412"/>
      <c r="G48" s="412"/>
      <c r="H48" s="412"/>
      <c r="I48" s="442">
        <f t="shared" si="5"/>
        <v>0</v>
      </c>
      <c r="J48" s="412"/>
      <c r="K48" s="442" t="str">
        <f t="shared" si="6"/>
        <v> </v>
      </c>
      <c r="L48" s="479"/>
    </row>
    <row r="49" spans="1:12" ht="12.75">
      <c r="A49" s="419"/>
      <c r="B49" s="412"/>
      <c r="C49" s="412"/>
      <c r="D49" s="412"/>
      <c r="E49" s="442">
        <f t="shared" si="4"/>
        <v>0</v>
      </c>
      <c r="F49" s="412"/>
      <c r="G49" s="412"/>
      <c r="H49" s="412"/>
      <c r="I49" s="442">
        <f t="shared" si="5"/>
        <v>0</v>
      </c>
      <c r="J49" s="412"/>
      <c r="K49" s="442" t="str">
        <f t="shared" si="6"/>
        <v> </v>
      </c>
      <c r="L49" s="479"/>
    </row>
    <row r="50" spans="1:12" ht="12.75">
      <c r="A50" s="419"/>
      <c r="B50" s="412"/>
      <c r="C50" s="412"/>
      <c r="D50" s="412"/>
      <c r="E50" s="442">
        <f t="shared" si="4"/>
        <v>0</v>
      </c>
      <c r="F50" s="412"/>
      <c r="G50" s="412"/>
      <c r="H50" s="412"/>
      <c r="I50" s="442">
        <f t="shared" si="5"/>
        <v>0</v>
      </c>
      <c r="J50" s="412"/>
      <c r="K50" s="442" t="str">
        <f t="shared" si="6"/>
        <v> </v>
      </c>
      <c r="L50" s="479"/>
    </row>
    <row r="51" spans="1:12" ht="12.75">
      <c r="A51" s="419"/>
      <c r="B51" s="412"/>
      <c r="C51" s="412"/>
      <c r="D51" s="412"/>
      <c r="E51" s="442">
        <f t="shared" si="4"/>
        <v>0</v>
      </c>
      <c r="F51" s="412"/>
      <c r="G51" s="412"/>
      <c r="H51" s="412"/>
      <c r="I51" s="442">
        <f t="shared" si="5"/>
        <v>0</v>
      </c>
      <c r="J51" s="412"/>
      <c r="K51" s="442" t="str">
        <f t="shared" si="6"/>
        <v> </v>
      </c>
      <c r="L51" s="479"/>
    </row>
    <row r="52" spans="1:12" ht="12.75">
      <c r="A52" s="419"/>
      <c r="B52" s="412"/>
      <c r="C52" s="412"/>
      <c r="D52" s="412"/>
      <c r="E52" s="442">
        <f t="shared" si="4"/>
        <v>0</v>
      </c>
      <c r="F52" s="412"/>
      <c r="G52" s="412"/>
      <c r="H52" s="412"/>
      <c r="I52" s="442">
        <f t="shared" si="5"/>
        <v>0</v>
      </c>
      <c r="J52" s="412"/>
      <c r="K52" s="442" t="str">
        <f t="shared" si="6"/>
        <v> </v>
      </c>
      <c r="L52" s="479"/>
    </row>
    <row r="53" spans="1:12" ht="12.75">
      <c r="A53" s="419"/>
      <c r="B53" s="412"/>
      <c r="C53" s="412"/>
      <c r="D53" s="412"/>
      <c r="E53" s="442">
        <f t="shared" si="4"/>
        <v>0</v>
      </c>
      <c r="F53" s="412"/>
      <c r="G53" s="412"/>
      <c r="H53" s="412"/>
      <c r="I53" s="442">
        <f t="shared" si="5"/>
        <v>0</v>
      </c>
      <c r="J53" s="412"/>
      <c r="K53" s="442" t="str">
        <f t="shared" si="6"/>
        <v> </v>
      </c>
      <c r="L53" s="479"/>
    </row>
    <row r="54" spans="1:12" ht="12.75">
      <c r="A54" s="419"/>
      <c r="B54" s="412"/>
      <c r="C54" s="412"/>
      <c r="D54" s="412"/>
      <c r="E54" s="442">
        <f t="shared" si="4"/>
        <v>0</v>
      </c>
      <c r="F54" s="412"/>
      <c r="G54" s="412"/>
      <c r="H54" s="412"/>
      <c r="I54" s="442">
        <f t="shared" si="5"/>
        <v>0</v>
      </c>
      <c r="J54" s="412"/>
      <c r="K54" s="442" t="str">
        <f t="shared" si="6"/>
        <v> </v>
      </c>
      <c r="L54" s="479"/>
    </row>
    <row r="55" spans="1:12" ht="12.75">
      <c r="A55" s="419"/>
      <c r="B55" s="412"/>
      <c r="C55" s="412"/>
      <c r="D55" s="412"/>
      <c r="E55" s="442">
        <f t="shared" si="4"/>
        <v>0</v>
      </c>
      <c r="F55" s="412"/>
      <c r="G55" s="412"/>
      <c r="H55" s="412"/>
      <c r="I55" s="442">
        <f t="shared" si="5"/>
        <v>0</v>
      </c>
      <c r="J55" s="412"/>
      <c r="K55" s="442" t="str">
        <f t="shared" si="6"/>
        <v> </v>
      </c>
      <c r="L55" s="479"/>
    </row>
    <row r="56" spans="1:12" ht="12.75">
      <c r="A56" s="419"/>
      <c r="B56" s="412"/>
      <c r="C56" s="412"/>
      <c r="D56" s="412"/>
      <c r="E56" s="442">
        <f t="shared" si="4"/>
        <v>0</v>
      </c>
      <c r="F56" s="412"/>
      <c r="G56" s="412"/>
      <c r="H56" s="412"/>
      <c r="I56" s="442">
        <f t="shared" si="5"/>
        <v>0</v>
      </c>
      <c r="J56" s="412"/>
      <c r="K56" s="442" t="str">
        <f t="shared" si="6"/>
        <v> </v>
      </c>
      <c r="L56" s="479"/>
    </row>
    <row r="57" spans="1:12" ht="12.75">
      <c r="A57" s="419"/>
      <c r="B57" s="412"/>
      <c r="C57" s="412"/>
      <c r="D57" s="412"/>
      <c r="E57" s="442">
        <f t="shared" si="4"/>
        <v>0</v>
      </c>
      <c r="F57" s="412"/>
      <c r="G57" s="412"/>
      <c r="H57" s="412"/>
      <c r="I57" s="442">
        <f t="shared" si="5"/>
        <v>0</v>
      </c>
      <c r="J57" s="412"/>
      <c r="K57" s="442" t="str">
        <f t="shared" si="6"/>
        <v> </v>
      </c>
      <c r="L57" s="479"/>
    </row>
    <row r="58" spans="1:12" ht="12.75">
      <c r="A58" s="419"/>
      <c r="B58" s="412"/>
      <c r="C58" s="412"/>
      <c r="D58" s="412"/>
      <c r="E58" s="442">
        <f t="shared" si="4"/>
        <v>0</v>
      </c>
      <c r="F58" s="412"/>
      <c r="G58" s="412"/>
      <c r="H58" s="412"/>
      <c r="I58" s="442">
        <f t="shared" si="5"/>
        <v>0</v>
      </c>
      <c r="J58" s="412"/>
      <c r="K58" s="442" t="str">
        <f t="shared" si="6"/>
        <v> </v>
      </c>
      <c r="L58" s="479"/>
    </row>
    <row r="59" spans="1:12" ht="12.75">
      <c r="A59" s="419"/>
      <c r="B59" s="412"/>
      <c r="C59" s="412"/>
      <c r="D59" s="412"/>
      <c r="E59" s="442">
        <f t="shared" si="4"/>
        <v>0</v>
      </c>
      <c r="F59" s="412"/>
      <c r="G59" s="412"/>
      <c r="H59" s="412"/>
      <c r="I59" s="442">
        <f t="shared" si="5"/>
        <v>0</v>
      </c>
      <c r="J59" s="412"/>
      <c r="K59" s="442" t="str">
        <f t="shared" si="6"/>
        <v> </v>
      </c>
      <c r="L59" s="479"/>
    </row>
    <row r="60" spans="1:12" ht="12.75">
      <c r="A60" s="419"/>
      <c r="B60" s="412"/>
      <c r="C60" s="412"/>
      <c r="D60" s="412"/>
      <c r="E60" s="442">
        <f t="shared" si="4"/>
        <v>0</v>
      </c>
      <c r="F60" s="412"/>
      <c r="G60" s="412"/>
      <c r="H60" s="412"/>
      <c r="I60" s="442">
        <f t="shared" si="5"/>
        <v>0</v>
      </c>
      <c r="J60" s="412"/>
      <c r="K60" s="442" t="str">
        <f t="shared" si="6"/>
        <v> </v>
      </c>
      <c r="L60" s="479"/>
    </row>
    <row r="61" spans="1:12" ht="12.75">
      <c r="A61" s="419"/>
      <c r="B61" s="412"/>
      <c r="C61" s="412"/>
      <c r="D61" s="412"/>
      <c r="E61" s="442">
        <f t="shared" si="4"/>
        <v>0</v>
      </c>
      <c r="F61" s="412"/>
      <c r="G61" s="412"/>
      <c r="H61" s="412"/>
      <c r="I61" s="442">
        <f t="shared" si="5"/>
        <v>0</v>
      </c>
      <c r="J61" s="412"/>
      <c r="K61" s="442" t="str">
        <f t="shared" si="6"/>
        <v> </v>
      </c>
      <c r="L61" s="479"/>
    </row>
    <row r="62" spans="1:12" ht="12.75">
      <c r="A62" s="419"/>
      <c r="B62" s="412"/>
      <c r="C62" s="412"/>
      <c r="D62" s="412"/>
      <c r="E62" s="442">
        <f t="shared" si="4"/>
        <v>0</v>
      </c>
      <c r="F62" s="412"/>
      <c r="G62" s="412"/>
      <c r="H62" s="412"/>
      <c r="I62" s="442">
        <f t="shared" si="5"/>
        <v>0</v>
      </c>
      <c r="J62" s="412"/>
      <c r="K62" s="442" t="str">
        <f t="shared" si="6"/>
        <v> </v>
      </c>
      <c r="L62" s="479"/>
    </row>
    <row r="63" spans="1:12" ht="12.75">
      <c r="A63" s="419"/>
      <c r="B63" s="412"/>
      <c r="C63" s="412"/>
      <c r="D63" s="412"/>
      <c r="E63" s="442">
        <f t="shared" si="4"/>
        <v>0</v>
      </c>
      <c r="F63" s="412"/>
      <c r="G63" s="412"/>
      <c r="H63" s="412"/>
      <c r="I63" s="442">
        <f t="shared" si="5"/>
        <v>0</v>
      </c>
      <c r="J63" s="412"/>
      <c r="K63" s="442" t="str">
        <f t="shared" si="6"/>
        <v> </v>
      </c>
      <c r="L63" s="479"/>
    </row>
    <row r="64" spans="1:12" ht="12.75">
      <c r="A64" s="419"/>
      <c r="B64" s="412"/>
      <c r="C64" s="412"/>
      <c r="D64" s="412"/>
      <c r="E64" s="442">
        <f t="shared" si="4"/>
        <v>0</v>
      </c>
      <c r="F64" s="412"/>
      <c r="G64" s="412"/>
      <c r="H64" s="412"/>
      <c r="I64" s="442">
        <f t="shared" si="5"/>
        <v>0</v>
      </c>
      <c r="J64" s="412"/>
      <c r="K64" s="442" t="str">
        <f t="shared" si="6"/>
        <v> </v>
      </c>
      <c r="L64" s="479"/>
    </row>
    <row r="65" spans="1:12" ht="12.75">
      <c r="A65" s="419"/>
      <c r="B65" s="412"/>
      <c r="C65" s="412"/>
      <c r="D65" s="412"/>
      <c r="E65" s="442">
        <f t="shared" si="4"/>
        <v>0</v>
      </c>
      <c r="F65" s="412"/>
      <c r="G65" s="412"/>
      <c r="H65" s="412"/>
      <c r="I65" s="442">
        <f t="shared" si="5"/>
        <v>0</v>
      </c>
      <c r="J65" s="412"/>
      <c r="K65" s="442" t="str">
        <f t="shared" si="6"/>
        <v> </v>
      </c>
      <c r="L65" s="479"/>
    </row>
    <row r="66" spans="1:12" ht="12.75">
      <c r="A66" s="419"/>
      <c r="B66" s="412"/>
      <c r="C66" s="412"/>
      <c r="D66" s="412"/>
      <c r="E66" s="442">
        <f t="shared" si="4"/>
        <v>0</v>
      </c>
      <c r="F66" s="412"/>
      <c r="G66" s="412"/>
      <c r="H66" s="412"/>
      <c r="I66" s="442">
        <f t="shared" si="5"/>
        <v>0</v>
      </c>
      <c r="J66" s="412"/>
      <c r="K66" s="442" t="str">
        <f t="shared" si="6"/>
        <v> </v>
      </c>
      <c r="L66" s="479"/>
    </row>
    <row r="67" spans="1:12" ht="12.75">
      <c r="A67" s="419"/>
      <c r="B67" s="412"/>
      <c r="C67" s="412"/>
      <c r="D67" s="412"/>
      <c r="E67" s="442">
        <f t="shared" si="4"/>
        <v>0</v>
      </c>
      <c r="F67" s="412"/>
      <c r="G67" s="412"/>
      <c r="H67" s="412"/>
      <c r="I67" s="442">
        <f t="shared" si="5"/>
        <v>0</v>
      </c>
      <c r="J67" s="412"/>
      <c r="K67" s="442" t="str">
        <f t="shared" si="6"/>
        <v> </v>
      </c>
      <c r="L67" s="479"/>
    </row>
    <row r="68" spans="1:12" ht="12.75">
      <c r="A68" s="419"/>
      <c r="B68" s="412"/>
      <c r="C68" s="412"/>
      <c r="D68" s="412"/>
      <c r="E68" s="442">
        <f t="shared" si="4"/>
        <v>0</v>
      </c>
      <c r="F68" s="412"/>
      <c r="G68" s="412"/>
      <c r="H68" s="412"/>
      <c r="I68" s="442">
        <f t="shared" si="5"/>
        <v>0</v>
      </c>
      <c r="J68" s="412"/>
      <c r="K68" s="442" t="str">
        <f t="shared" si="6"/>
        <v> </v>
      </c>
      <c r="L68" s="479"/>
    </row>
    <row r="69" spans="1:12" ht="12.75">
      <c r="A69" s="419"/>
      <c r="B69" s="412"/>
      <c r="C69" s="412"/>
      <c r="D69" s="412"/>
      <c r="E69" s="442">
        <f t="shared" si="4"/>
        <v>0</v>
      </c>
      <c r="F69" s="412"/>
      <c r="G69" s="412"/>
      <c r="H69" s="412"/>
      <c r="I69" s="442">
        <f t="shared" si="5"/>
        <v>0</v>
      </c>
      <c r="J69" s="412"/>
      <c r="K69" s="442" t="str">
        <f t="shared" si="6"/>
        <v> </v>
      </c>
      <c r="L69" s="479"/>
    </row>
    <row r="70" spans="1:12" ht="12.75">
      <c r="A70" s="419"/>
      <c r="B70" s="412"/>
      <c r="C70" s="412"/>
      <c r="D70" s="412"/>
      <c r="E70" s="442">
        <f t="shared" si="4"/>
        <v>0</v>
      </c>
      <c r="F70" s="412"/>
      <c r="G70" s="412"/>
      <c r="H70" s="412"/>
      <c r="I70" s="442">
        <f t="shared" si="5"/>
        <v>0</v>
      </c>
      <c r="J70" s="412"/>
      <c r="K70" s="442" t="str">
        <f t="shared" si="6"/>
        <v> </v>
      </c>
      <c r="L70" s="479"/>
    </row>
    <row r="71" spans="1:12" ht="12.75">
      <c r="A71" s="419"/>
      <c r="B71" s="412"/>
      <c r="C71" s="412"/>
      <c r="D71" s="412"/>
      <c r="E71" s="442">
        <f t="shared" si="4"/>
        <v>0</v>
      </c>
      <c r="F71" s="412"/>
      <c r="G71" s="412"/>
      <c r="H71" s="412"/>
      <c r="I71" s="442">
        <f t="shared" si="5"/>
        <v>0</v>
      </c>
      <c r="J71" s="412"/>
      <c r="K71" s="442" t="str">
        <f t="shared" si="6"/>
        <v> </v>
      </c>
      <c r="L71" s="479"/>
    </row>
    <row r="72" spans="1:12" ht="12.75">
      <c r="A72" s="419"/>
      <c r="B72" s="412"/>
      <c r="C72" s="412"/>
      <c r="D72" s="412"/>
      <c r="E72" s="442">
        <f t="shared" si="4"/>
        <v>0</v>
      </c>
      <c r="F72" s="412"/>
      <c r="G72" s="412"/>
      <c r="H72" s="412"/>
      <c r="I72" s="442">
        <f t="shared" si="5"/>
        <v>0</v>
      </c>
      <c r="J72" s="412"/>
      <c r="K72" s="442" t="str">
        <f t="shared" si="6"/>
        <v> </v>
      </c>
      <c r="L72" s="479"/>
    </row>
    <row r="73" spans="1:12" ht="12.75">
      <c r="A73" s="474" t="s">
        <v>931</v>
      </c>
      <c r="B73" s="442">
        <f>SUM(B42:B72)</f>
        <v>0</v>
      </c>
      <c r="C73" s="442">
        <f aca="true" t="shared" si="7" ref="C73:J73">SUM(C42:C72)</f>
        <v>0</v>
      </c>
      <c r="D73" s="442">
        <f t="shared" si="7"/>
        <v>0</v>
      </c>
      <c r="E73" s="442">
        <f t="shared" si="7"/>
        <v>0</v>
      </c>
      <c r="F73" s="442">
        <f t="shared" si="7"/>
        <v>0</v>
      </c>
      <c r="G73" s="442">
        <f t="shared" si="7"/>
        <v>0</v>
      </c>
      <c r="H73" s="442">
        <f t="shared" si="7"/>
        <v>0</v>
      </c>
      <c r="I73" s="442">
        <f t="shared" si="7"/>
        <v>0</v>
      </c>
      <c r="J73" s="442">
        <f t="shared" si="7"/>
        <v>0</v>
      </c>
      <c r="K73" s="475" t="s">
        <v>753</v>
      </c>
      <c r="L73" s="475" t="s">
        <v>753</v>
      </c>
    </row>
  </sheetData>
  <sheetProtection password="D05B" sheet="1" objects="1" scenarios="1"/>
  <mergeCells count="3">
    <mergeCell ref="A1:L1"/>
    <mergeCell ref="A3:L3"/>
    <mergeCell ref="A39:L39"/>
  </mergeCells>
  <dataValidations count="2">
    <dataValidation type="whole" allowBlank="1" showInputMessage="1" showErrorMessage="1" errorTitle="Invalid Data" error="Please only enter whole numbers." sqref="B6:K36 B42:K72">
      <formula1>-9223372036854770000</formula1>
      <formula2>9223372036854770000</formula2>
    </dataValidation>
    <dataValidation type="decimal" allowBlank="1" showInputMessage="1" showErrorMessage="1" errorTitle="Invalid Data" error="Please only enter valid numbers." sqref="L6:L36 L42:L72">
      <formula1>-9223372036854770000</formula1>
      <formula2>9223372036854770000</formula2>
    </dataValidation>
  </dataValidations>
  <printOptions horizontalCentered="1"/>
  <pageMargins left="0.75" right="0.75" top="1" bottom="1" header="0.5" footer="0.5"/>
  <pageSetup fitToHeight="2" horizontalDpi="600" verticalDpi="600" orientation="landscape" scale="71" r:id="rId1"/>
  <headerFooter alignWithMargins="0">
    <oddHeader>&amp;R&amp;"Times New Roman,Regular"&amp;10 11</oddHeader>
    <oddFooter>&amp;C&amp;"Times New Roman,Regular"&amp;10&amp;A</oddFooter>
  </headerFooter>
  <rowBreaks count="1" manualBreakCount="1">
    <brk id="38" max="9" man="1"/>
  </rowBreaks>
</worksheet>
</file>

<file path=xl/worksheets/sheet12.xml><?xml version="1.0" encoding="utf-8"?>
<worksheet xmlns="http://schemas.openxmlformats.org/spreadsheetml/2006/main" xmlns:r="http://schemas.openxmlformats.org/officeDocument/2006/relationships">
  <sheetPr codeName="Sheet1">
    <pageSetUpPr fitToPage="1"/>
  </sheetPr>
  <dimension ref="A1:F5"/>
  <sheetViews>
    <sheetView zoomScalePageLayoutView="0" workbookViewId="0" topLeftCell="A1">
      <selection activeCell="B2" sqref="B2"/>
    </sheetView>
  </sheetViews>
  <sheetFormatPr defaultColWidth="9.00390625" defaultRowHeight="15"/>
  <cols>
    <col min="1" max="6" width="15.57421875" style="1" customWidth="1"/>
    <col min="7" max="16384" width="9.00390625" style="1" customWidth="1"/>
  </cols>
  <sheetData>
    <row r="1" spans="1:6" ht="34.5" customHeight="1">
      <c r="A1" s="542" t="str">
        <f>Cover!C23&amp;Cover!C24&amp;Cover!C25&amp;Cover!C26</f>
        <v>QUARTERLY REPORT</v>
      </c>
      <c r="B1" s="542"/>
      <c r="C1" s="542"/>
      <c r="D1" s="542"/>
      <c r="E1" s="542"/>
      <c r="F1" s="542"/>
    </row>
    <row r="3" spans="1:6" ht="12.75">
      <c r="A3" s="552" t="s">
        <v>780</v>
      </c>
      <c r="B3" s="552"/>
      <c r="C3" s="552"/>
      <c r="D3" s="552"/>
      <c r="E3" s="552"/>
      <c r="F3" s="552"/>
    </row>
    <row r="5" spans="1:6" ht="12.75">
      <c r="A5" s="552" t="s">
        <v>1141</v>
      </c>
      <c r="B5" s="552"/>
      <c r="C5" s="552"/>
      <c r="D5" s="552"/>
      <c r="E5" s="552"/>
      <c r="F5" s="552"/>
    </row>
  </sheetData>
  <sheetProtection password="D05B" sheet="1" objects="1" scenarios="1"/>
  <mergeCells count="3">
    <mergeCell ref="A3:F3"/>
    <mergeCell ref="A5:F5"/>
    <mergeCell ref="A1:F1"/>
  </mergeCells>
  <printOptions horizontalCentered="1"/>
  <pageMargins left="0.75" right="0.75" top="1" bottom="1" header="0.5" footer="0.5"/>
  <pageSetup fitToHeight="1" fitToWidth="1" horizontalDpi="600" verticalDpi="600" orientation="portrait" scale="95" r:id="rId1"/>
  <headerFooter alignWithMargins="0">
    <oddHeader>&amp;R&amp;"Times New Roman,Regular"&amp;10 12</oddHeader>
    <oddFooter>&amp;C&amp;"Times New Roman,Regular"&amp;10&amp;A</oddFooter>
  </headerFooter>
</worksheet>
</file>

<file path=xl/worksheets/sheet13.xml><?xml version="1.0" encoding="utf-8"?>
<worksheet xmlns="http://schemas.openxmlformats.org/spreadsheetml/2006/main" xmlns:r="http://schemas.openxmlformats.org/officeDocument/2006/relationships">
  <sheetPr codeName="Sheet10">
    <pageSetUpPr fitToPage="1"/>
  </sheetPr>
  <dimension ref="A1:F5"/>
  <sheetViews>
    <sheetView zoomScalePageLayoutView="0" workbookViewId="0" topLeftCell="A1">
      <selection activeCell="A2" sqref="A2"/>
    </sheetView>
  </sheetViews>
  <sheetFormatPr defaultColWidth="9.00390625" defaultRowHeight="15"/>
  <cols>
    <col min="1" max="6" width="15.57421875" style="397" customWidth="1"/>
    <col min="7" max="16384" width="9.00390625" style="397" customWidth="1"/>
  </cols>
  <sheetData>
    <row r="1" spans="1:6" ht="34.5" customHeight="1">
      <c r="A1" s="542" t="str">
        <f>Cover!C23&amp;Cover!C24&amp;Cover!C25&amp;Cover!C26</f>
        <v>QUARTERLY REPORT</v>
      </c>
      <c r="B1" s="542"/>
      <c r="C1" s="542"/>
      <c r="D1" s="542"/>
      <c r="E1" s="542"/>
      <c r="F1" s="542"/>
    </row>
    <row r="3" spans="1:6" ht="12.75">
      <c r="A3" s="552" t="s">
        <v>781</v>
      </c>
      <c r="B3" s="552"/>
      <c r="C3" s="552"/>
      <c r="D3" s="552"/>
      <c r="E3" s="552"/>
      <c r="F3" s="552"/>
    </row>
    <row r="5" spans="1:6" ht="12.75">
      <c r="A5" s="552" t="s">
        <v>1141</v>
      </c>
      <c r="B5" s="552"/>
      <c r="C5" s="552"/>
      <c r="D5" s="552"/>
      <c r="E5" s="552"/>
      <c r="F5" s="552"/>
    </row>
  </sheetData>
  <sheetProtection password="D05B" sheet="1" objects="1" scenarios="1"/>
  <mergeCells count="3">
    <mergeCell ref="A1:F1"/>
    <mergeCell ref="A3:F3"/>
    <mergeCell ref="A5:F5"/>
  </mergeCells>
  <printOptions horizontalCentered="1"/>
  <pageMargins left="0.75" right="0.75" top="1" bottom="1" header="0.5" footer="0.5"/>
  <pageSetup fitToHeight="1" fitToWidth="1" horizontalDpi="600" verticalDpi="600" orientation="portrait" scale="95" r:id="rId1"/>
  <headerFooter alignWithMargins="0">
    <oddHeader>&amp;R&amp;"Times New Roman,Regular"&amp;10 13</oddHeader>
    <oddFooter>&amp;C&amp;"Times New Roman,Regular"&amp;10&amp;A</oddFooter>
  </headerFooter>
</worksheet>
</file>

<file path=xl/worksheets/sheet14.xml><?xml version="1.0" encoding="utf-8"?>
<worksheet xmlns="http://schemas.openxmlformats.org/spreadsheetml/2006/main" xmlns:r="http://schemas.openxmlformats.org/officeDocument/2006/relationships">
  <sheetPr codeName="Sheet22">
    <pageSetUpPr fitToPage="1"/>
  </sheetPr>
  <dimension ref="A1:G126"/>
  <sheetViews>
    <sheetView zoomScalePageLayoutView="0" workbookViewId="0" topLeftCell="A1">
      <selection activeCell="B70" sqref="B70"/>
    </sheetView>
  </sheetViews>
  <sheetFormatPr defaultColWidth="10.00390625" defaultRowHeight="15"/>
  <cols>
    <col min="1" max="1" width="4.140625" style="5" customWidth="1"/>
    <col min="2" max="2" width="33.421875" style="5" customWidth="1"/>
    <col min="3" max="6" width="10.57421875" style="5" customWidth="1"/>
    <col min="7" max="7" width="11.421875" style="5" customWidth="1"/>
    <col min="8" max="16384" width="10.00390625" style="5" customWidth="1"/>
  </cols>
  <sheetData>
    <row r="1" spans="1:7" ht="34.5" customHeight="1">
      <c r="A1" s="556" t="str">
        <f>Cover!C23&amp;Cover!C24&amp;Cover!C25&amp;Cover!C26</f>
        <v>QUARTERLY REPORT</v>
      </c>
      <c r="B1" s="542"/>
      <c r="C1" s="542"/>
      <c r="D1" s="542"/>
      <c r="E1" s="542"/>
      <c r="F1" s="542"/>
      <c r="G1" s="542"/>
    </row>
    <row r="3" spans="2:7" ht="15" customHeight="1">
      <c r="B3" s="553" t="s">
        <v>1082</v>
      </c>
      <c r="C3" s="553"/>
      <c r="D3" s="553"/>
      <c r="E3" s="553"/>
      <c r="F3" s="553"/>
      <c r="G3" s="553"/>
    </row>
    <row r="4" spans="2:7" ht="29.25" customHeight="1">
      <c r="B4" s="554" t="s">
        <v>1081</v>
      </c>
      <c r="C4" s="554"/>
      <c r="D4" s="554"/>
      <c r="E4" s="554"/>
      <c r="F4" s="554"/>
      <c r="G4" s="554"/>
    </row>
    <row r="5" spans="2:7" ht="15" customHeight="1">
      <c r="B5" s="144"/>
      <c r="C5" s="144"/>
      <c r="D5" s="144"/>
      <c r="E5" s="144"/>
      <c r="F5" s="144"/>
      <c r="G5" s="144"/>
    </row>
    <row r="6" spans="1:7" ht="12.75" hidden="1">
      <c r="A6" s="7"/>
      <c r="B6" s="8">
        <v>1</v>
      </c>
      <c r="C6" s="9"/>
      <c r="D6" s="9">
        <v>2</v>
      </c>
      <c r="E6" s="10">
        <v>3</v>
      </c>
      <c r="F6" s="9">
        <v>4</v>
      </c>
      <c r="G6" s="10">
        <v>5</v>
      </c>
    </row>
    <row r="7" spans="1:7" ht="12.75" hidden="1">
      <c r="A7" s="11"/>
      <c r="B7" s="12" t="s">
        <v>1089</v>
      </c>
      <c r="C7" s="13"/>
      <c r="D7" s="13" t="s">
        <v>1091</v>
      </c>
      <c r="E7" s="14" t="s">
        <v>1092</v>
      </c>
      <c r="F7" s="13" t="s">
        <v>1093</v>
      </c>
      <c r="G7" s="14" t="s">
        <v>931</v>
      </c>
    </row>
    <row r="8" spans="1:7" ht="12.75" hidden="1">
      <c r="A8" s="15" t="s">
        <v>858</v>
      </c>
      <c r="B8" s="16" t="s">
        <v>1087</v>
      </c>
      <c r="C8" s="16"/>
      <c r="D8" s="17"/>
      <c r="E8" s="17"/>
      <c r="F8" s="18"/>
      <c r="G8" s="19">
        <f>SUM(D8:F8)</f>
        <v>0</v>
      </c>
    </row>
    <row r="9" spans="1:7" ht="12.75" hidden="1">
      <c r="A9" s="20" t="s">
        <v>859</v>
      </c>
      <c r="B9" s="21"/>
      <c r="C9" s="21"/>
      <c r="D9" s="22"/>
      <c r="E9" s="22"/>
      <c r="F9" s="23"/>
      <c r="G9" s="22">
        <f aca="true" t="shared" si="0" ref="G9:G60">SUM(D9:F9)</f>
        <v>0</v>
      </c>
    </row>
    <row r="10" spans="1:7" ht="12.75" hidden="1">
      <c r="A10" s="20" t="s">
        <v>860</v>
      </c>
      <c r="B10" s="16"/>
      <c r="C10" s="16"/>
      <c r="D10" s="17"/>
      <c r="E10" s="17"/>
      <c r="F10" s="18"/>
      <c r="G10" s="22">
        <f t="shared" si="0"/>
        <v>0</v>
      </c>
    </row>
    <row r="11" spans="1:7" ht="12.75" hidden="1">
      <c r="A11" s="20" t="s">
        <v>861</v>
      </c>
      <c r="B11" s="21"/>
      <c r="C11" s="21"/>
      <c r="D11" s="22"/>
      <c r="E11" s="22"/>
      <c r="F11" s="23"/>
      <c r="G11" s="22">
        <f t="shared" si="0"/>
        <v>0</v>
      </c>
    </row>
    <row r="12" spans="1:7" ht="12.75" hidden="1">
      <c r="A12" s="20" t="s">
        <v>862</v>
      </c>
      <c r="B12" s="16"/>
      <c r="C12" s="16"/>
      <c r="D12" s="17"/>
      <c r="E12" s="17"/>
      <c r="F12" s="24"/>
      <c r="G12" s="22">
        <f t="shared" si="0"/>
        <v>0</v>
      </c>
    </row>
    <row r="13" spans="1:7" ht="12.75" hidden="1">
      <c r="A13" s="20" t="s">
        <v>863</v>
      </c>
      <c r="B13" s="25"/>
      <c r="C13" s="25"/>
      <c r="D13" s="26"/>
      <c r="E13" s="26"/>
      <c r="F13" s="27"/>
      <c r="G13" s="22">
        <f t="shared" si="0"/>
        <v>0</v>
      </c>
    </row>
    <row r="14" spans="1:7" ht="12.75" hidden="1">
      <c r="A14" s="20" t="s">
        <v>864</v>
      </c>
      <c r="B14" s="25"/>
      <c r="C14" s="25"/>
      <c r="D14" s="26"/>
      <c r="E14" s="26"/>
      <c r="F14" s="27"/>
      <c r="G14" s="22">
        <f t="shared" si="0"/>
        <v>0</v>
      </c>
    </row>
    <row r="15" spans="1:7" ht="12.75" hidden="1">
      <c r="A15" s="20" t="s">
        <v>865</v>
      </c>
      <c r="B15" s="25"/>
      <c r="C15" s="25"/>
      <c r="D15" s="26"/>
      <c r="E15" s="26"/>
      <c r="F15" s="27"/>
      <c r="G15" s="22">
        <f t="shared" si="0"/>
        <v>0</v>
      </c>
    </row>
    <row r="16" spans="1:7" ht="12.75" hidden="1">
      <c r="A16" s="20" t="s">
        <v>866</v>
      </c>
      <c r="B16" s="25"/>
      <c r="C16" s="25"/>
      <c r="D16" s="26"/>
      <c r="E16" s="26"/>
      <c r="F16" s="27"/>
      <c r="G16" s="22">
        <f t="shared" si="0"/>
        <v>0</v>
      </c>
    </row>
    <row r="17" spans="1:7" ht="12.75" hidden="1">
      <c r="A17" s="20" t="s">
        <v>867</v>
      </c>
      <c r="B17" s="25"/>
      <c r="C17" s="25"/>
      <c r="D17" s="26"/>
      <c r="E17" s="26"/>
      <c r="F17" s="27"/>
      <c r="G17" s="22">
        <f t="shared" si="0"/>
        <v>0</v>
      </c>
    </row>
    <row r="18" spans="1:7" ht="12.75" hidden="1">
      <c r="A18" s="20" t="s">
        <v>869</v>
      </c>
      <c r="B18" s="25"/>
      <c r="C18" s="25"/>
      <c r="D18" s="26"/>
      <c r="E18" s="26"/>
      <c r="F18" s="27"/>
      <c r="G18" s="22">
        <f t="shared" si="0"/>
        <v>0</v>
      </c>
    </row>
    <row r="19" spans="1:7" ht="12.75" hidden="1">
      <c r="A19" s="20" t="s">
        <v>876</v>
      </c>
      <c r="B19" s="25"/>
      <c r="C19" s="25"/>
      <c r="D19" s="26"/>
      <c r="E19" s="26"/>
      <c r="F19" s="27"/>
      <c r="G19" s="22">
        <f t="shared" si="0"/>
        <v>0</v>
      </c>
    </row>
    <row r="20" spans="1:7" ht="12.75" hidden="1">
      <c r="A20" s="20" t="s">
        <v>877</v>
      </c>
      <c r="B20" s="25"/>
      <c r="C20" s="25"/>
      <c r="D20" s="26"/>
      <c r="E20" s="26"/>
      <c r="F20" s="27"/>
      <c r="G20" s="22">
        <f t="shared" si="0"/>
        <v>0</v>
      </c>
    </row>
    <row r="21" spans="1:7" ht="12.75" hidden="1">
      <c r="A21" s="20" t="s">
        <v>878</v>
      </c>
      <c r="B21" s="25"/>
      <c r="C21" s="25"/>
      <c r="D21" s="26"/>
      <c r="E21" s="26"/>
      <c r="F21" s="27"/>
      <c r="G21" s="22">
        <f t="shared" si="0"/>
        <v>0</v>
      </c>
    </row>
    <row r="22" spans="1:7" ht="12.75" hidden="1">
      <c r="A22" s="20" t="s">
        <v>879</v>
      </c>
      <c r="B22" s="25"/>
      <c r="C22" s="25"/>
      <c r="D22" s="26"/>
      <c r="E22" s="26"/>
      <c r="F22" s="27"/>
      <c r="G22" s="22">
        <f t="shared" si="0"/>
        <v>0</v>
      </c>
    </row>
    <row r="23" spans="1:7" ht="12.75" hidden="1">
      <c r="A23" s="20" t="s">
        <v>880</v>
      </c>
      <c r="B23" s="25"/>
      <c r="C23" s="25"/>
      <c r="D23" s="26"/>
      <c r="E23" s="26"/>
      <c r="F23" s="27"/>
      <c r="G23" s="22">
        <f t="shared" si="0"/>
        <v>0</v>
      </c>
    </row>
    <row r="24" spans="1:7" ht="12.75" hidden="1">
      <c r="A24" s="20" t="s">
        <v>881</v>
      </c>
      <c r="B24" s="25"/>
      <c r="C24" s="25"/>
      <c r="D24" s="26"/>
      <c r="E24" s="26"/>
      <c r="F24" s="27"/>
      <c r="G24" s="22">
        <f t="shared" si="0"/>
        <v>0</v>
      </c>
    </row>
    <row r="25" spans="1:7" ht="12.75" hidden="1">
      <c r="A25" s="20" t="s">
        <v>882</v>
      </c>
      <c r="B25" s="25"/>
      <c r="C25" s="25"/>
      <c r="D25" s="26"/>
      <c r="E25" s="26"/>
      <c r="F25" s="27"/>
      <c r="G25" s="22">
        <f t="shared" si="0"/>
        <v>0</v>
      </c>
    </row>
    <row r="26" spans="1:7" ht="12.75" hidden="1">
      <c r="A26" s="20" t="s">
        <v>891</v>
      </c>
      <c r="B26" s="25"/>
      <c r="C26" s="25"/>
      <c r="D26" s="26"/>
      <c r="E26" s="26"/>
      <c r="F26" s="27"/>
      <c r="G26" s="22">
        <f t="shared" si="0"/>
        <v>0</v>
      </c>
    </row>
    <row r="27" spans="1:7" ht="12.75" hidden="1">
      <c r="A27" s="20" t="s">
        <v>892</v>
      </c>
      <c r="B27" s="25"/>
      <c r="C27" s="25"/>
      <c r="D27" s="26"/>
      <c r="E27" s="26"/>
      <c r="F27" s="27"/>
      <c r="G27" s="22">
        <f t="shared" si="0"/>
        <v>0</v>
      </c>
    </row>
    <row r="28" spans="1:7" ht="12.75" hidden="1">
      <c r="A28" s="20" t="s">
        <v>893</v>
      </c>
      <c r="B28" s="21"/>
      <c r="C28" s="21"/>
      <c r="D28" s="22"/>
      <c r="E28" s="22"/>
      <c r="F28" s="23"/>
      <c r="G28" s="22">
        <f t="shared" si="0"/>
        <v>0</v>
      </c>
    </row>
    <row r="29" spans="1:7" ht="12.75" hidden="1">
      <c r="A29" s="20" t="s">
        <v>894</v>
      </c>
      <c r="B29" s="16"/>
      <c r="C29" s="16"/>
      <c r="D29" s="17"/>
      <c r="E29" s="17"/>
      <c r="F29" s="18"/>
      <c r="G29" s="22">
        <f t="shared" si="0"/>
        <v>0</v>
      </c>
    </row>
    <row r="30" spans="1:7" ht="12.75" hidden="1">
      <c r="A30" s="20" t="s">
        <v>895</v>
      </c>
      <c r="B30" s="21"/>
      <c r="C30" s="21"/>
      <c r="D30" s="22"/>
      <c r="E30" s="22"/>
      <c r="F30" s="23"/>
      <c r="G30" s="22">
        <f t="shared" si="0"/>
        <v>0</v>
      </c>
    </row>
    <row r="31" spans="1:7" ht="12.75" hidden="1">
      <c r="A31" s="20" t="s">
        <v>896</v>
      </c>
      <c r="B31" s="16"/>
      <c r="C31" s="16"/>
      <c r="D31" s="17"/>
      <c r="E31" s="17"/>
      <c r="F31" s="18"/>
      <c r="G31" s="22">
        <f t="shared" si="0"/>
        <v>0</v>
      </c>
    </row>
    <row r="32" spans="1:7" ht="12.75" hidden="1">
      <c r="A32" s="20" t="s">
        <v>897</v>
      </c>
      <c r="B32" s="21"/>
      <c r="C32" s="21"/>
      <c r="D32" s="22"/>
      <c r="E32" s="22"/>
      <c r="F32" s="23"/>
      <c r="G32" s="22">
        <f t="shared" si="0"/>
        <v>0</v>
      </c>
    </row>
    <row r="33" spans="1:7" ht="12.75" hidden="1">
      <c r="A33" s="20" t="s">
        <v>898</v>
      </c>
      <c r="B33" s="16"/>
      <c r="C33" s="16"/>
      <c r="D33" s="17"/>
      <c r="E33" s="17"/>
      <c r="F33" s="18"/>
      <c r="G33" s="22">
        <f t="shared" si="0"/>
        <v>0</v>
      </c>
    </row>
    <row r="34" spans="1:7" ht="12.75" hidden="1">
      <c r="A34" s="20" t="s">
        <v>899</v>
      </c>
      <c r="B34" s="21"/>
      <c r="C34" s="21"/>
      <c r="D34" s="22"/>
      <c r="E34" s="22"/>
      <c r="F34" s="23"/>
      <c r="G34" s="22">
        <f t="shared" si="0"/>
        <v>0</v>
      </c>
    </row>
    <row r="35" spans="1:7" ht="12.75" hidden="1">
      <c r="A35" s="20" t="s">
        <v>954</v>
      </c>
      <c r="B35" s="16"/>
      <c r="C35" s="16"/>
      <c r="D35" s="17"/>
      <c r="E35" s="17"/>
      <c r="F35" s="18"/>
      <c r="G35" s="22">
        <f t="shared" si="0"/>
        <v>0</v>
      </c>
    </row>
    <row r="36" spans="1:7" ht="12.75" hidden="1">
      <c r="A36" s="20" t="s">
        <v>955</v>
      </c>
      <c r="B36" s="21"/>
      <c r="C36" s="21"/>
      <c r="D36" s="22"/>
      <c r="E36" s="22"/>
      <c r="F36" s="23"/>
      <c r="G36" s="22">
        <f t="shared" si="0"/>
        <v>0</v>
      </c>
    </row>
    <row r="37" spans="1:7" ht="12.75" hidden="1">
      <c r="A37" s="20" t="s">
        <v>956</v>
      </c>
      <c r="B37" s="16"/>
      <c r="C37" s="16"/>
      <c r="D37" s="17"/>
      <c r="E37" s="17"/>
      <c r="F37" s="18"/>
      <c r="G37" s="22">
        <f t="shared" si="0"/>
        <v>0</v>
      </c>
    </row>
    <row r="38" spans="1:7" ht="12.75" hidden="1">
      <c r="A38" s="20" t="s">
        <v>957</v>
      </c>
      <c r="B38" s="21"/>
      <c r="C38" s="21"/>
      <c r="D38" s="22"/>
      <c r="E38" s="22"/>
      <c r="F38" s="23"/>
      <c r="G38" s="22">
        <f t="shared" si="0"/>
        <v>0</v>
      </c>
    </row>
    <row r="39" spans="1:7" ht="12.75" hidden="1">
      <c r="A39" s="20" t="s">
        <v>958</v>
      </c>
      <c r="B39" s="16"/>
      <c r="C39" s="16"/>
      <c r="D39" s="17"/>
      <c r="E39" s="17"/>
      <c r="F39" s="18"/>
      <c r="G39" s="22">
        <f t="shared" si="0"/>
        <v>0</v>
      </c>
    </row>
    <row r="40" spans="1:7" ht="12.75" hidden="1">
      <c r="A40" s="20" t="s">
        <v>959</v>
      </c>
      <c r="B40" s="21"/>
      <c r="C40" s="21"/>
      <c r="D40" s="22"/>
      <c r="E40" s="22"/>
      <c r="F40" s="23"/>
      <c r="G40" s="22">
        <f t="shared" si="0"/>
        <v>0</v>
      </c>
    </row>
    <row r="41" spans="1:7" ht="12.75" hidden="1">
      <c r="A41" s="20" t="s">
        <v>960</v>
      </c>
      <c r="B41" s="16"/>
      <c r="C41" s="16"/>
      <c r="D41" s="17"/>
      <c r="E41" s="17"/>
      <c r="F41" s="18"/>
      <c r="G41" s="22">
        <f t="shared" si="0"/>
        <v>0</v>
      </c>
    </row>
    <row r="42" spans="1:7" ht="12.75" hidden="1">
      <c r="A42" s="20" t="s">
        <v>961</v>
      </c>
      <c r="B42" s="21"/>
      <c r="C42" s="21"/>
      <c r="D42" s="22"/>
      <c r="E42" s="22"/>
      <c r="F42" s="23"/>
      <c r="G42" s="22">
        <f t="shared" si="0"/>
        <v>0</v>
      </c>
    </row>
    <row r="43" spans="1:7" ht="12.75" hidden="1">
      <c r="A43" s="20" t="s">
        <v>962</v>
      </c>
      <c r="B43" s="16"/>
      <c r="C43" s="16"/>
      <c r="D43" s="17"/>
      <c r="E43" s="17"/>
      <c r="F43" s="18"/>
      <c r="G43" s="22">
        <f t="shared" si="0"/>
        <v>0</v>
      </c>
    </row>
    <row r="44" spans="1:7" ht="12.75" hidden="1">
      <c r="A44" s="20" t="s">
        <v>963</v>
      </c>
      <c r="B44" s="21"/>
      <c r="C44" s="21"/>
      <c r="D44" s="22"/>
      <c r="E44" s="22"/>
      <c r="F44" s="23"/>
      <c r="G44" s="22">
        <f t="shared" si="0"/>
        <v>0</v>
      </c>
    </row>
    <row r="45" spans="1:7" ht="12.75" hidden="1">
      <c r="A45" s="20" t="s">
        <v>964</v>
      </c>
      <c r="B45" s="16"/>
      <c r="C45" s="16"/>
      <c r="D45" s="17"/>
      <c r="E45" s="17"/>
      <c r="F45" s="18"/>
      <c r="G45" s="22">
        <f t="shared" si="0"/>
        <v>0</v>
      </c>
    </row>
    <row r="46" spans="1:7" ht="12.75" hidden="1">
      <c r="A46" s="20" t="s">
        <v>976</v>
      </c>
      <c r="B46" s="21"/>
      <c r="C46" s="21"/>
      <c r="D46" s="22"/>
      <c r="E46" s="22"/>
      <c r="F46" s="23"/>
      <c r="G46" s="22">
        <f t="shared" si="0"/>
        <v>0</v>
      </c>
    </row>
    <row r="47" spans="1:7" ht="12.75" hidden="1">
      <c r="A47" s="20" t="s">
        <v>977</v>
      </c>
      <c r="B47" s="16"/>
      <c r="C47" s="16"/>
      <c r="D47" s="17"/>
      <c r="E47" s="17"/>
      <c r="F47" s="18"/>
      <c r="G47" s="22">
        <f t="shared" si="0"/>
        <v>0</v>
      </c>
    </row>
    <row r="48" spans="1:7" ht="12.75" hidden="1">
      <c r="A48" s="20" t="s">
        <v>978</v>
      </c>
      <c r="B48" s="21"/>
      <c r="C48" s="21"/>
      <c r="D48" s="22"/>
      <c r="E48" s="22"/>
      <c r="F48" s="23"/>
      <c r="G48" s="22">
        <f t="shared" si="0"/>
        <v>0</v>
      </c>
    </row>
    <row r="49" spans="1:7" ht="12.75" hidden="1">
      <c r="A49" s="20" t="s">
        <v>979</v>
      </c>
      <c r="B49" s="16"/>
      <c r="C49" s="16"/>
      <c r="D49" s="17"/>
      <c r="E49" s="17"/>
      <c r="F49" s="18"/>
      <c r="G49" s="22">
        <f t="shared" si="0"/>
        <v>0</v>
      </c>
    </row>
    <row r="50" spans="1:7" ht="12.75" hidden="1">
      <c r="A50" s="20" t="s">
        <v>980</v>
      </c>
      <c r="B50" s="21"/>
      <c r="C50" s="21"/>
      <c r="D50" s="22"/>
      <c r="E50" s="22"/>
      <c r="F50" s="23"/>
      <c r="G50" s="22">
        <f t="shared" si="0"/>
        <v>0</v>
      </c>
    </row>
    <row r="51" spans="1:7" ht="12.75" hidden="1">
      <c r="A51" s="20" t="s">
        <v>981</v>
      </c>
      <c r="B51" s="16"/>
      <c r="C51" s="16"/>
      <c r="D51" s="17"/>
      <c r="E51" s="17"/>
      <c r="F51" s="18"/>
      <c r="G51" s="22">
        <f t="shared" si="0"/>
        <v>0</v>
      </c>
    </row>
    <row r="52" spans="1:7" ht="12.75" hidden="1">
      <c r="A52" s="20" t="s">
        <v>982</v>
      </c>
      <c r="B52" s="21"/>
      <c r="C52" s="21"/>
      <c r="D52" s="22"/>
      <c r="E52" s="22"/>
      <c r="F52" s="23"/>
      <c r="G52" s="22">
        <f t="shared" si="0"/>
        <v>0</v>
      </c>
    </row>
    <row r="53" spans="1:7" ht="12.75" hidden="1">
      <c r="A53" s="20" t="s">
        <v>983</v>
      </c>
      <c r="B53" s="16"/>
      <c r="C53" s="16"/>
      <c r="D53" s="17"/>
      <c r="E53" s="17"/>
      <c r="F53" s="18"/>
      <c r="G53" s="22">
        <f t="shared" si="0"/>
        <v>0</v>
      </c>
    </row>
    <row r="54" spans="1:7" ht="12.75" hidden="1">
      <c r="A54" s="20" t="s">
        <v>984</v>
      </c>
      <c r="B54" s="21"/>
      <c r="C54" s="21"/>
      <c r="D54" s="22"/>
      <c r="E54" s="22"/>
      <c r="F54" s="23"/>
      <c r="G54" s="22">
        <f t="shared" si="0"/>
        <v>0</v>
      </c>
    </row>
    <row r="55" spans="1:7" ht="12.75" hidden="1">
      <c r="A55" s="20" t="s">
        <v>985</v>
      </c>
      <c r="B55" s="16"/>
      <c r="C55" s="16"/>
      <c r="D55" s="17"/>
      <c r="E55" s="17"/>
      <c r="F55" s="18"/>
      <c r="G55" s="22">
        <f t="shared" si="0"/>
        <v>0</v>
      </c>
    </row>
    <row r="56" spans="1:7" ht="12.75" hidden="1">
      <c r="A56" s="20" t="s">
        <v>986</v>
      </c>
      <c r="B56" s="21"/>
      <c r="C56" s="21"/>
      <c r="D56" s="22"/>
      <c r="E56" s="22"/>
      <c r="F56" s="23"/>
      <c r="G56" s="22">
        <f t="shared" si="0"/>
        <v>0</v>
      </c>
    </row>
    <row r="57" spans="1:7" ht="12.75" hidden="1">
      <c r="A57" s="20" t="s">
        <v>987</v>
      </c>
      <c r="B57" s="21"/>
      <c r="C57" s="21"/>
      <c r="D57" s="22"/>
      <c r="E57" s="22"/>
      <c r="F57" s="23"/>
      <c r="G57" s="22">
        <f t="shared" si="0"/>
        <v>0</v>
      </c>
    </row>
    <row r="58" spans="1:7" ht="12.75" hidden="1">
      <c r="A58" s="20" t="s">
        <v>1083</v>
      </c>
      <c r="B58" s="21"/>
      <c r="C58" s="21"/>
      <c r="D58" s="22"/>
      <c r="E58" s="22"/>
      <c r="F58" s="23"/>
      <c r="G58" s="22">
        <f t="shared" si="0"/>
        <v>0</v>
      </c>
    </row>
    <row r="59" spans="1:7" ht="12.75" hidden="1">
      <c r="A59" s="20" t="s">
        <v>1084</v>
      </c>
      <c r="B59" s="16"/>
      <c r="C59" s="16"/>
      <c r="D59" s="17"/>
      <c r="E59" s="17"/>
      <c r="F59" s="18"/>
      <c r="G59" s="22">
        <f t="shared" si="0"/>
        <v>0</v>
      </c>
    </row>
    <row r="60" spans="1:7" ht="12.75" hidden="1">
      <c r="A60" s="20" t="s">
        <v>1085</v>
      </c>
      <c r="B60" s="21"/>
      <c r="C60" s="21"/>
      <c r="D60" s="22"/>
      <c r="E60" s="22"/>
      <c r="F60" s="23"/>
      <c r="G60" s="22">
        <f t="shared" si="0"/>
        <v>0</v>
      </c>
    </row>
    <row r="61" spans="1:7" ht="12.75" hidden="1">
      <c r="A61" s="28" t="s">
        <v>1086</v>
      </c>
      <c r="B61" s="29"/>
      <c r="C61" s="29"/>
      <c r="D61" s="30"/>
      <c r="E61" s="31"/>
      <c r="F61" s="32"/>
      <c r="G61" s="33">
        <f>SUM(D61:F61)</f>
        <v>0</v>
      </c>
    </row>
    <row r="62" spans="1:7" ht="13.5" hidden="1" thickBot="1">
      <c r="A62" s="57" t="s">
        <v>1079</v>
      </c>
      <c r="B62" s="34" t="s">
        <v>1088</v>
      </c>
      <c r="C62" s="35"/>
      <c r="D62" s="36">
        <f>SUM(D8:D61)</f>
        <v>0</v>
      </c>
      <c r="E62" s="36">
        <f>SUM(E8:E61)</f>
        <v>0</v>
      </c>
      <c r="F62" s="36">
        <f>SUM(F8:F61)</f>
        <v>0</v>
      </c>
      <c r="G62" s="37">
        <f>SUM(D62:F62)</f>
        <v>0</v>
      </c>
    </row>
    <row r="63" ht="13.5" hidden="1" thickTop="1"/>
    <row r="64" ht="12.75" hidden="1"/>
    <row r="65" ht="12.75" hidden="1"/>
    <row r="66" ht="12.75" hidden="1"/>
    <row r="67" ht="12.75" hidden="1"/>
    <row r="68" spans="1:7" ht="12.75">
      <c r="A68" s="7"/>
      <c r="B68" s="8">
        <v>1</v>
      </c>
      <c r="C68" s="9">
        <v>2</v>
      </c>
      <c r="D68" s="9">
        <v>3</v>
      </c>
      <c r="E68" s="10">
        <v>4</v>
      </c>
      <c r="F68" s="9">
        <v>5</v>
      </c>
      <c r="G68" s="10">
        <v>6</v>
      </c>
    </row>
    <row r="69" spans="1:7" ht="12.75">
      <c r="A69" s="11"/>
      <c r="B69" s="12" t="s">
        <v>1089</v>
      </c>
      <c r="C69" s="13" t="s">
        <v>1090</v>
      </c>
      <c r="D69" s="13" t="s">
        <v>1091</v>
      </c>
      <c r="E69" s="14" t="s">
        <v>1092</v>
      </c>
      <c r="F69" s="13" t="s">
        <v>1093</v>
      </c>
      <c r="G69" s="14" t="s">
        <v>931</v>
      </c>
    </row>
    <row r="70" spans="1:7" ht="12.75">
      <c r="A70" s="15" t="s">
        <v>858</v>
      </c>
      <c r="B70" s="38"/>
      <c r="C70" s="39"/>
      <c r="D70" s="17"/>
      <c r="E70" s="17"/>
      <c r="F70" s="18"/>
      <c r="G70" s="40">
        <f aca="true" t="shared" si="1" ref="G70:G101">SUM(C70:F70)</f>
        <v>0</v>
      </c>
    </row>
    <row r="71" spans="1:7" ht="12.75">
      <c r="A71" s="20" t="s">
        <v>859</v>
      </c>
      <c r="B71" s="41"/>
      <c r="C71" s="42"/>
      <c r="D71" s="22"/>
      <c r="E71" s="22"/>
      <c r="F71" s="23"/>
      <c r="G71" s="43">
        <f t="shared" si="1"/>
        <v>0</v>
      </c>
    </row>
    <row r="72" spans="1:7" ht="12.75">
      <c r="A72" s="20" t="s">
        <v>860</v>
      </c>
      <c r="B72" s="38"/>
      <c r="C72" s="39"/>
      <c r="D72" s="17"/>
      <c r="E72" s="17"/>
      <c r="F72" s="18"/>
      <c r="G72" s="43">
        <f t="shared" si="1"/>
        <v>0</v>
      </c>
    </row>
    <row r="73" spans="1:7" ht="12.75">
      <c r="A73" s="20" t="s">
        <v>861</v>
      </c>
      <c r="B73" s="41"/>
      <c r="C73" s="42"/>
      <c r="D73" s="22"/>
      <c r="E73" s="22"/>
      <c r="F73" s="23"/>
      <c r="G73" s="43">
        <f t="shared" si="1"/>
        <v>0</v>
      </c>
    </row>
    <row r="74" spans="1:7" ht="12.75">
      <c r="A74" s="20" t="s">
        <v>862</v>
      </c>
      <c r="B74" s="38"/>
      <c r="C74" s="39"/>
      <c r="D74" s="17"/>
      <c r="E74" s="17"/>
      <c r="F74" s="24"/>
      <c r="G74" s="43">
        <f t="shared" si="1"/>
        <v>0</v>
      </c>
    </row>
    <row r="75" spans="1:7" ht="12.75">
      <c r="A75" s="20" t="s">
        <v>863</v>
      </c>
      <c r="B75" s="44"/>
      <c r="C75" s="45"/>
      <c r="D75" s="26"/>
      <c r="E75" s="26"/>
      <c r="F75" s="27"/>
      <c r="G75" s="43">
        <f t="shared" si="1"/>
        <v>0</v>
      </c>
    </row>
    <row r="76" spans="1:7" ht="12.75">
      <c r="A76" s="20" t="s">
        <v>864</v>
      </c>
      <c r="B76" s="44"/>
      <c r="C76" s="45"/>
      <c r="D76" s="26"/>
      <c r="E76" s="26"/>
      <c r="F76" s="27"/>
      <c r="G76" s="43">
        <f t="shared" si="1"/>
        <v>0</v>
      </c>
    </row>
    <row r="77" spans="1:7" ht="12.75">
      <c r="A77" s="20" t="s">
        <v>865</v>
      </c>
      <c r="B77" s="44"/>
      <c r="C77" s="45"/>
      <c r="D77" s="26"/>
      <c r="E77" s="26"/>
      <c r="F77" s="27"/>
      <c r="G77" s="43">
        <f t="shared" si="1"/>
        <v>0</v>
      </c>
    </row>
    <row r="78" spans="1:7" ht="12.75">
      <c r="A78" s="20" t="s">
        <v>866</v>
      </c>
      <c r="B78" s="44"/>
      <c r="C78" s="45"/>
      <c r="D78" s="26"/>
      <c r="E78" s="26"/>
      <c r="F78" s="27"/>
      <c r="G78" s="43">
        <f t="shared" si="1"/>
        <v>0</v>
      </c>
    </row>
    <row r="79" spans="1:7" ht="12.75">
      <c r="A79" s="20" t="s">
        <v>867</v>
      </c>
      <c r="B79" s="44"/>
      <c r="C79" s="45"/>
      <c r="D79" s="26"/>
      <c r="E79" s="26"/>
      <c r="F79" s="27"/>
      <c r="G79" s="43">
        <f t="shared" si="1"/>
        <v>0</v>
      </c>
    </row>
    <row r="80" spans="1:7" ht="12.75">
      <c r="A80" s="20" t="s">
        <v>869</v>
      </c>
      <c r="B80" s="44"/>
      <c r="C80" s="45"/>
      <c r="D80" s="26"/>
      <c r="E80" s="26"/>
      <c r="F80" s="27"/>
      <c r="G80" s="43">
        <f t="shared" si="1"/>
        <v>0</v>
      </c>
    </row>
    <row r="81" spans="1:7" ht="12.75">
      <c r="A81" s="20" t="s">
        <v>876</v>
      </c>
      <c r="B81" s="44"/>
      <c r="C81" s="45"/>
      <c r="D81" s="26"/>
      <c r="E81" s="26"/>
      <c r="F81" s="27"/>
      <c r="G81" s="43">
        <f t="shared" si="1"/>
        <v>0</v>
      </c>
    </row>
    <row r="82" spans="1:7" ht="12.75">
      <c r="A82" s="20" t="s">
        <v>877</v>
      </c>
      <c r="B82" s="44"/>
      <c r="C82" s="45"/>
      <c r="D82" s="26"/>
      <c r="E82" s="26"/>
      <c r="F82" s="27"/>
      <c r="G82" s="43">
        <f t="shared" si="1"/>
        <v>0</v>
      </c>
    </row>
    <row r="83" spans="1:7" ht="12.75">
      <c r="A83" s="20" t="s">
        <v>878</v>
      </c>
      <c r="B83" s="44"/>
      <c r="C83" s="45"/>
      <c r="D83" s="26"/>
      <c r="E83" s="26"/>
      <c r="F83" s="27"/>
      <c r="G83" s="43">
        <f t="shared" si="1"/>
        <v>0</v>
      </c>
    </row>
    <row r="84" spans="1:7" ht="12.75">
      <c r="A84" s="20" t="s">
        <v>879</v>
      </c>
      <c r="B84" s="44"/>
      <c r="C84" s="45"/>
      <c r="D84" s="26"/>
      <c r="E84" s="26"/>
      <c r="F84" s="27"/>
      <c r="G84" s="43">
        <f t="shared" si="1"/>
        <v>0</v>
      </c>
    </row>
    <row r="85" spans="1:7" ht="12.75">
      <c r="A85" s="20" t="s">
        <v>880</v>
      </c>
      <c r="B85" s="44"/>
      <c r="C85" s="45"/>
      <c r="D85" s="26"/>
      <c r="E85" s="26"/>
      <c r="F85" s="27"/>
      <c r="G85" s="43">
        <f t="shared" si="1"/>
        <v>0</v>
      </c>
    </row>
    <row r="86" spans="1:7" ht="12.75">
      <c r="A86" s="20" t="s">
        <v>881</v>
      </c>
      <c r="B86" s="44"/>
      <c r="C86" s="45"/>
      <c r="D86" s="26"/>
      <c r="E86" s="26"/>
      <c r="F86" s="27"/>
      <c r="G86" s="43">
        <f t="shared" si="1"/>
        <v>0</v>
      </c>
    </row>
    <row r="87" spans="1:7" ht="12.75">
      <c r="A87" s="20" t="s">
        <v>882</v>
      </c>
      <c r="B87" s="44"/>
      <c r="C87" s="45"/>
      <c r="D87" s="26"/>
      <c r="E87" s="26"/>
      <c r="F87" s="27"/>
      <c r="G87" s="43">
        <f t="shared" si="1"/>
        <v>0</v>
      </c>
    </row>
    <row r="88" spans="1:7" ht="12.75">
      <c r="A88" s="20" t="s">
        <v>891</v>
      </c>
      <c r="B88" s="44"/>
      <c r="C88" s="45"/>
      <c r="D88" s="26"/>
      <c r="E88" s="26"/>
      <c r="F88" s="27"/>
      <c r="G88" s="43">
        <f t="shared" si="1"/>
        <v>0</v>
      </c>
    </row>
    <row r="89" spans="1:7" ht="12.75">
      <c r="A89" s="20" t="s">
        <v>892</v>
      </c>
      <c r="B89" s="44"/>
      <c r="C89" s="45"/>
      <c r="D89" s="26"/>
      <c r="E89" s="26"/>
      <c r="F89" s="27"/>
      <c r="G89" s="43">
        <f t="shared" si="1"/>
        <v>0</v>
      </c>
    </row>
    <row r="90" spans="1:7" ht="12.75">
      <c r="A90" s="20" t="s">
        <v>893</v>
      </c>
      <c r="B90" s="41"/>
      <c r="C90" s="42"/>
      <c r="D90" s="22"/>
      <c r="E90" s="22"/>
      <c r="F90" s="23"/>
      <c r="G90" s="43">
        <f t="shared" si="1"/>
        <v>0</v>
      </c>
    </row>
    <row r="91" spans="1:7" ht="12.75">
      <c r="A91" s="20" t="s">
        <v>894</v>
      </c>
      <c r="B91" s="38"/>
      <c r="C91" s="39"/>
      <c r="D91" s="17"/>
      <c r="E91" s="17"/>
      <c r="F91" s="18"/>
      <c r="G91" s="43">
        <f t="shared" si="1"/>
        <v>0</v>
      </c>
    </row>
    <row r="92" spans="1:7" ht="12.75">
      <c r="A92" s="20" t="s">
        <v>895</v>
      </c>
      <c r="B92" s="41"/>
      <c r="C92" s="42"/>
      <c r="D92" s="22"/>
      <c r="E92" s="22"/>
      <c r="F92" s="23"/>
      <c r="G92" s="43">
        <f t="shared" si="1"/>
        <v>0</v>
      </c>
    </row>
    <row r="93" spans="1:7" ht="12.75">
      <c r="A93" s="20" t="s">
        <v>896</v>
      </c>
      <c r="B93" s="38"/>
      <c r="C93" s="39"/>
      <c r="D93" s="17"/>
      <c r="E93" s="17"/>
      <c r="F93" s="18"/>
      <c r="G93" s="43">
        <f t="shared" si="1"/>
        <v>0</v>
      </c>
    </row>
    <row r="94" spans="1:7" ht="12.75">
      <c r="A94" s="20" t="s">
        <v>897</v>
      </c>
      <c r="B94" s="41"/>
      <c r="C94" s="42"/>
      <c r="D94" s="22"/>
      <c r="E94" s="22"/>
      <c r="F94" s="23"/>
      <c r="G94" s="43">
        <f t="shared" si="1"/>
        <v>0</v>
      </c>
    </row>
    <row r="95" spans="1:7" ht="12.75">
      <c r="A95" s="20" t="s">
        <v>898</v>
      </c>
      <c r="B95" s="38"/>
      <c r="C95" s="39"/>
      <c r="D95" s="17"/>
      <c r="E95" s="17"/>
      <c r="F95" s="18"/>
      <c r="G95" s="43">
        <f t="shared" si="1"/>
        <v>0</v>
      </c>
    </row>
    <row r="96" spans="1:7" ht="12.75">
      <c r="A96" s="20" t="s">
        <v>899</v>
      </c>
      <c r="B96" s="41"/>
      <c r="C96" s="42"/>
      <c r="D96" s="22"/>
      <c r="E96" s="22"/>
      <c r="F96" s="23"/>
      <c r="G96" s="43">
        <f t="shared" si="1"/>
        <v>0</v>
      </c>
    </row>
    <row r="97" spans="1:7" ht="12.75">
      <c r="A97" s="20" t="s">
        <v>954</v>
      </c>
      <c r="B97" s="38"/>
      <c r="C97" s="39"/>
      <c r="D97" s="17"/>
      <c r="E97" s="17"/>
      <c r="F97" s="18"/>
      <c r="G97" s="43">
        <f t="shared" si="1"/>
        <v>0</v>
      </c>
    </row>
    <row r="98" spans="1:7" ht="12.75">
      <c r="A98" s="20" t="s">
        <v>955</v>
      </c>
      <c r="B98" s="41"/>
      <c r="C98" s="42"/>
      <c r="D98" s="22"/>
      <c r="E98" s="22"/>
      <c r="F98" s="23"/>
      <c r="G98" s="43">
        <f t="shared" si="1"/>
        <v>0</v>
      </c>
    </row>
    <row r="99" spans="1:7" ht="12.75">
      <c r="A99" s="20" t="s">
        <v>956</v>
      </c>
      <c r="B99" s="38"/>
      <c r="C99" s="39"/>
      <c r="D99" s="17"/>
      <c r="E99" s="17"/>
      <c r="F99" s="18"/>
      <c r="G99" s="43">
        <f t="shared" si="1"/>
        <v>0</v>
      </c>
    </row>
    <row r="100" spans="1:7" ht="12.75">
      <c r="A100" s="20" t="s">
        <v>957</v>
      </c>
      <c r="B100" s="41"/>
      <c r="C100" s="42"/>
      <c r="D100" s="22"/>
      <c r="E100" s="22"/>
      <c r="F100" s="23"/>
      <c r="G100" s="43">
        <f t="shared" si="1"/>
        <v>0</v>
      </c>
    </row>
    <row r="101" spans="1:7" ht="12.75">
      <c r="A101" s="20" t="s">
        <v>958</v>
      </c>
      <c r="B101" s="38"/>
      <c r="C101" s="39"/>
      <c r="D101" s="17"/>
      <c r="E101" s="17"/>
      <c r="F101" s="18"/>
      <c r="G101" s="43">
        <f t="shared" si="1"/>
        <v>0</v>
      </c>
    </row>
    <row r="102" spans="1:7" ht="12.75">
      <c r="A102" s="20" t="s">
        <v>959</v>
      </c>
      <c r="B102" s="41"/>
      <c r="C102" s="42"/>
      <c r="D102" s="22"/>
      <c r="E102" s="22"/>
      <c r="F102" s="23"/>
      <c r="G102" s="43">
        <f aca="true" t="shared" si="2" ref="G102:G124">SUM(C102:F102)</f>
        <v>0</v>
      </c>
    </row>
    <row r="103" spans="1:7" ht="12.75">
      <c r="A103" s="20" t="s">
        <v>960</v>
      </c>
      <c r="B103" s="38"/>
      <c r="C103" s="39"/>
      <c r="D103" s="17"/>
      <c r="E103" s="17"/>
      <c r="F103" s="18"/>
      <c r="G103" s="43">
        <f t="shared" si="2"/>
        <v>0</v>
      </c>
    </row>
    <row r="104" spans="1:7" ht="12.75">
      <c r="A104" s="20" t="s">
        <v>961</v>
      </c>
      <c r="B104" s="41"/>
      <c r="C104" s="42"/>
      <c r="D104" s="22"/>
      <c r="E104" s="22"/>
      <c r="F104" s="23"/>
      <c r="G104" s="43">
        <f t="shared" si="2"/>
        <v>0</v>
      </c>
    </row>
    <row r="105" spans="1:7" ht="12.75">
      <c r="A105" s="20" t="s">
        <v>962</v>
      </c>
      <c r="B105" s="38"/>
      <c r="C105" s="39"/>
      <c r="D105" s="17"/>
      <c r="E105" s="17"/>
      <c r="F105" s="18"/>
      <c r="G105" s="43">
        <f t="shared" si="2"/>
        <v>0</v>
      </c>
    </row>
    <row r="106" spans="1:7" ht="12.75">
      <c r="A106" s="20" t="s">
        <v>963</v>
      </c>
      <c r="B106" s="41"/>
      <c r="C106" s="42"/>
      <c r="D106" s="22"/>
      <c r="E106" s="22"/>
      <c r="F106" s="23"/>
      <c r="G106" s="43">
        <f t="shared" si="2"/>
        <v>0</v>
      </c>
    </row>
    <row r="107" spans="1:7" ht="12.75">
      <c r="A107" s="20" t="s">
        <v>964</v>
      </c>
      <c r="B107" s="38"/>
      <c r="C107" s="39"/>
      <c r="D107" s="17"/>
      <c r="E107" s="17"/>
      <c r="F107" s="18"/>
      <c r="G107" s="43">
        <f t="shared" si="2"/>
        <v>0</v>
      </c>
    </row>
    <row r="108" spans="1:7" ht="12.75">
      <c r="A108" s="20" t="s">
        <v>976</v>
      </c>
      <c r="B108" s="41"/>
      <c r="C108" s="42"/>
      <c r="D108" s="22"/>
      <c r="E108" s="22"/>
      <c r="F108" s="23"/>
      <c r="G108" s="43">
        <f t="shared" si="2"/>
        <v>0</v>
      </c>
    </row>
    <row r="109" spans="1:7" ht="12.75">
      <c r="A109" s="20" t="s">
        <v>977</v>
      </c>
      <c r="B109" s="38"/>
      <c r="C109" s="39"/>
      <c r="D109" s="17"/>
      <c r="E109" s="17"/>
      <c r="F109" s="18"/>
      <c r="G109" s="43">
        <f t="shared" si="2"/>
        <v>0</v>
      </c>
    </row>
    <row r="110" spans="1:7" ht="12.75">
      <c r="A110" s="20" t="s">
        <v>978</v>
      </c>
      <c r="B110" s="41"/>
      <c r="C110" s="42"/>
      <c r="D110" s="22"/>
      <c r="E110" s="22"/>
      <c r="F110" s="23"/>
      <c r="G110" s="43">
        <f t="shared" si="2"/>
        <v>0</v>
      </c>
    </row>
    <row r="111" spans="1:7" ht="12.75">
      <c r="A111" s="20" t="s">
        <v>979</v>
      </c>
      <c r="B111" s="38"/>
      <c r="C111" s="39"/>
      <c r="D111" s="17"/>
      <c r="E111" s="17"/>
      <c r="F111" s="18"/>
      <c r="G111" s="43">
        <f t="shared" si="2"/>
        <v>0</v>
      </c>
    </row>
    <row r="112" spans="1:7" ht="12.75">
      <c r="A112" s="20" t="s">
        <v>980</v>
      </c>
      <c r="B112" s="41"/>
      <c r="C112" s="42"/>
      <c r="D112" s="22"/>
      <c r="E112" s="22"/>
      <c r="F112" s="23"/>
      <c r="G112" s="43">
        <f t="shared" si="2"/>
        <v>0</v>
      </c>
    </row>
    <row r="113" spans="1:7" ht="12.75">
      <c r="A113" s="20" t="s">
        <v>981</v>
      </c>
      <c r="B113" s="38"/>
      <c r="C113" s="39"/>
      <c r="D113" s="17"/>
      <c r="E113" s="17"/>
      <c r="F113" s="18"/>
      <c r="G113" s="43">
        <f t="shared" si="2"/>
        <v>0</v>
      </c>
    </row>
    <row r="114" spans="1:7" ht="12.75">
      <c r="A114" s="20" t="s">
        <v>982</v>
      </c>
      <c r="B114" s="41"/>
      <c r="C114" s="42"/>
      <c r="D114" s="22"/>
      <c r="E114" s="22"/>
      <c r="F114" s="23"/>
      <c r="G114" s="43">
        <f t="shared" si="2"/>
        <v>0</v>
      </c>
    </row>
    <row r="115" spans="1:7" ht="12.75">
      <c r="A115" s="20" t="s">
        <v>983</v>
      </c>
      <c r="B115" s="38"/>
      <c r="C115" s="39"/>
      <c r="D115" s="17"/>
      <c r="E115" s="17"/>
      <c r="F115" s="18"/>
      <c r="G115" s="43">
        <f t="shared" si="2"/>
        <v>0</v>
      </c>
    </row>
    <row r="116" spans="1:7" ht="12.75">
      <c r="A116" s="20" t="s">
        <v>984</v>
      </c>
      <c r="B116" s="41"/>
      <c r="C116" s="42"/>
      <c r="D116" s="22"/>
      <c r="E116" s="22"/>
      <c r="F116" s="23"/>
      <c r="G116" s="43">
        <f t="shared" si="2"/>
        <v>0</v>
      </c>
    </row>
    <row r="117" spans="1:7" ht="12.75">
      <c r="A117" s="20" t="s">
        <v>985</v>
      </c>
      <c r="B117" s="38"/>
      <c r="C117" s="39"/>
      <c r="D117" s="17"/>
      <c r="E117" s="17"/>
      <c r="F117" s="18"/>
      <c r="G117" s="43">
        <f t="shared" si="2"/>
        <v>0</v>
      </c>
    </row>
    <row r="118" spans="1:7" ht="12.75">
      <c r="A118" s="20" t="s">
        <v>986</v>
      </c>
      <c r="B118" s="41"/>
      <c r="C118" s="42"/>
      <c r="D118" s="22"/>
      <c r="E118" s="22"/>
      <c r="F118" s="23"/>
      <c r="G118" s="43">
        <f t="shared" si="2"/>
        <v>0</v>
      </c>
    </row>
    <row r="119" spans="1:7" ht="12.75">
      <c r="A119" s="20" t="s">
        <v>987</v>
      </c>
      <c r="B119" s="41"/>
      <c r="C119" s="42"/>
      <c r="D119" s="22"/>
      <c r="E119" s="22"/>
      <c r="F119" s="23"/>
      <c r="G119" s="43">
        <f t="shared" si="2"/>
        <v>0</v>
      </c>
    </row>
    <row r="120" spans="1:7" ht="12.75">
      <c r="A120" s="20" t="s">
        <v>1083</v>
      </c>
      <c r="B120" s="41"/>
      <c r="C120" s="42"/>
      <c r="D120" s="22"/>
      <c r="E120" s="22"/>
      <c r="F120" s="23"/>
      <c r="G120" s="43">
        <f t="shared" si="2"/>
        <v>0</v>
      </c>
    </row>
    <row r="121" spans="1:7" ht="12.75">
      <c r="A121" s="20" t="s">
        <v>1084</v>
      </c>
      <c r="B121" s="38"/>
      <c r="C121" s="39"/>
      <c r="D121" s="17"/>
      <c r="E121" s="17"/>
      <c r="F121" s="18"/>
      <c r="G121" s="43">
        <f t="shared" si="2"/>
        <v>0</v>
      </c>
    </row>
    <row r="122" spans="1:7" ht="12.75">
      <c r="A122" s="20" t="s">
        <v>1085</v>
      </c>
      <c r="B122" s="41"/>
      <c r="C122" s="42"/>
      <c r="D122" s="22"/>
      <c r="E122" s="22"/>
      <c r="F122" s="23"/>
      <c r="G122" s="43">
        <f t="shared" si="2"/>
        <v>0</v>
      </c>
    </row>
    <row r="123" spans="1:7" ht="12.75">
      <c r="A123" s="28" t="s">
        <v>1086</v>
      </c>
      <c r="B123" s="46" t="s">
        <v>1080</v>
      </c>
      <c r="C123" s="47"/>
      <c r="D123" s="30"/>
      <c r="E123" s="31"/>
      <c r="F123" s="32"/>
      <c r="G123" s="48">
        <f t="shared" si="2"/>
        <v>0</v>
      </c>
    </row>
    <row r="124" spans="1:7" ht="13.5" thickBot="1">
      <c r="A124" s="49" t="s">
        <v>1079</v>
      </c>
      <c r="B124" s="50" t="s">
        <v>931</v>
      </c>
      <c r="C124" s="36">
        <f>SUM(C70:C123)</f>
        <v>0</v>
      </c>
      <c r="D124" s="36">
        <f>SUM(D70:D123)</f>
        <v>0</v>
      </c>
      <c r="E124" s="36">
        <f>SUM(E70:E123)</f>
        <v>0</v>
      </c>
      <c r="F124" s="36">
        <f>SUM(F70:F123)</f>
        <v>0</v>
      </c>
      <c r="G124" s="51">
        <f t="shared" si="2"/>
        <v>0</v>
      </c>
    </row>
    <row r="125" ht="13.5" thickTop="1"/>
    <row r="126" spans="2:7" ht="30.75" customHeight="1">
      <c r="B126" s="555"/>
      <c r="C126" s="555"/>
      <c r="D126" s="555"/>
      <c r="E126" s="555"/>
      <c r="F126" s="555"/>
      <c r="G126" s="555"/>
    </row>
  </sheetData>
  <sheetProtection password="D05B" sheet="1"/>
  <mergeCells count="4">
    <mergeCell ref="B3:G3"/>
    <mergeCell ref="B4:G4"/>
    <mergeCell ref="B126:G126"/>
    <mergeCell ref="A1:G1"/>
  </mergeCells>
  <dataValidations count="1">
    <dataValidation type="textLength" operator="lessThanOrEqual" allowBlank="1" showInputMessage="1" showErrorMessage="1" errorTitle="Too Many Characters" error="The maximum number of characters that can be entered is 105." sqref="B8:C61 B70:C123">
      <formula1>150</formula1>
    </dataValidation>
  </dataValidations>
  <printOptions horizontalCentered="1"/>
  <pageMargins left="0.75" right="0.75" top="1" bottom="1" header="0.5" footer="0.5"/>
  <pageSetup fitToHeight="1" fitToWidth="1" horizontalDpi="600" verticalDpi="600" orientation="portrait" scale="76" r:id="rId1"/>
  <headerFooter alignWithMargins="0">
    <oddHeader>&amp;R&amp;"Times New Roman,Regular"&amp;10 14</oddHeader>
    <oddFooter>&amp;C&amp;"Times New Roman,Regular"&amp;10&amp;A</oddFooter>
  </headerFooter>
</worksheet>
</file>

<file path=xl/worksheets/sheet15.xml><?xml version="1.0" encoding="utf-8"?>
<worksheet xmlns="http://schemas.openxmlformats.org/spreadsheetml/2006/main" xmlns:r="http://schemas.openxmlformats.org/officeDocument/2006/relationships">
  <sheetPr codeName="Sheet23">
    <pageSetUpPr fitToPage="1"/>
  </sheetPr>
  <dimension ref="A1:H127"/>
  <sheetViews>
    <sheetView zoomScalePageLayoutView="0" workbookViewId="0" topLeftCell="A1">
      <selection activeCell="B71" sqref="B71"/>
    </sheetView>
  </sheetViews>
  <sheetFormatPr defaultColWidth="10.00390625" defaultRowHeight="15"/>
  <cols>
    <col min="1" max="1" width="3.7109375" style="5" customWidth="1"/>
    <col min="2" max="2" width="32.28125" style="5" customWidth="1"/>
    <col min="3" max="7" width="11.00390625" style="5" customWidth="1"/>
    <col min="8" max="16384" width="10.00390625" style="5" customWidth="1"/>
  </cols>
  <sheetData>
    <row r="1" spans="1:7" ht="34.5" customHeight="1">
      <c r="A1" s="556" t="str">
        <f>Cover!C23&amp;Cover!C24&amp;Cover!C25&amp;Cover!C26</f>
        <v>QUARTERLY REPORT</v>
      </c>
      <c r="B1" s="556"/>
      <c r="C1" s="556"/>
      <c r="D1" s="556"/>
      <c r="E1" s="556"/>
      <c r="F1" s="556"/>
      <c r="G1" s="556"/>
    </row>
    <row r="3" spans="2:7" ht="12.75">
      <c r="B3" s="558" t="s">
        <v>1097</v>
      </c>
      <c r="C3" s="558"/>
      <c r="D3" s="558"/>
      <c r="E3" s="558"/>
      <c r="F3" s="558"/>
      <c r="G3" s="558"/>
    </row>
    <row r="4" spans="2:7" ht="12.75">
      <c r="B4" s="553" t="s">
        <v>1099</v>
      </c>
      <c r="C4" s="553"/>
      <c r="D4" s="553"/>
      <c r="E4" s="553"/>
      <c r="F4" s="553"/>
      <c r="G4" s="553"/>
    </row>
    <row r="5" spans="2:7" ht="12.75">
      <c r="B5" s="553" t="s">
        <v>1098</v>
      </c>
      <c r="C5" s="553"/>
      <c r="D5" s="553"/>
      <c r="E5" s="553"/>
      <c r="F5" s="553"/>
      <c r="G5" s="553"/>
    </row>
    <row r="6" spans="2:7" ht="9.75" customHeight="1">
      <c r="B6" s="292"/>
      <c r="C6" s="292"/>
      <c r="D6" s="292"/>
      <c r="E6" s="292"/>
      <c r="F6" s="292"/>
      <c r="G6" s="292"/>
    </row>
    <row r="7" spans="2:7" ht="27.75" customHeight="1">
      <c r="B7" s="557" t="s">
        <v>1096</v>
      </c>
      <c r="C7" s="557"/>
      <c r="D7" s="557"/>
      <c r="E7" s="557"/>
      <c r="F7" s="557"/>
      <c r="G7" s="557"/>
    </row>
    <row r="9" spans="1:7" ht="12.75" hidden="1">
      <c r="A9" s="7"/>
      <c r="B9" s="8">
        <v>1</v>
      </c>
      <c r="C9" s="8"/>
      <c r="D9" s="10">
        <v>2</v>
      </c>
      <c r="E9" s="9">
        <v>3</v>
      </c>
      <c r="F9" s="10">
        <v>4</v>
      </c>
      <c r="G9" s="10">
        <v>5</v>
      </c>
    </row>
    <row r="10" spans="1:7" ht="12.75" hidden="1">
      <c r="A10" s="11"/>
      <c r="B10" s="12" t="s">
        <v>1089</v>
      </c>
      <c r="C10" s="12"/>
      <c r="D10" s="14" t="s">
        <v>1091</v>
      </c>
      <c r="E10" s="13" t="s">
        <v>1092</v>
      </c>
      <c r="F10" s="14" t="s">
        <v>1093</v>
      </c>
      <c r="G10" s="14" t="s">
        <v>931</v>
      </c>
    </row>
    <row r="11" spans="1:7" ht="12.75" hidden="1">
      <c r="A11" s="52" t="s">
        <v>858</v>
      </c>
      <c r="B11" s="53"/>
      <c r="C11" s="16"/>
      <c r="D11" s="17"/>
      <c r="E11" s="18"/>
      <c r="F11" s="17"/>
      <c r="G11" s="54">
        <f>SUM(D11:F11)</f>
        <v>0</v>
      </c>
    </row>
    <row r="12" spans="1:7" ht="12.75" hidden="1">
      <c r="A12" s="20" t="s">
        <v>859</v>
      </c>
      <c r="B12" s="21"/>
      <c r="C12" s="21"/>
      <c r="D12" s="22"/>
      <c r="E12" s="23"/>
      <c r="F12" s="22"/>
      <c r="G12" s="55">
        <f aca="true" t="shared" si="0" ref="G12:G65">SUM(D12:F12)</f>
        <v>0</v>
      </c>
    </row>
    <row r="13" spans="1:7" ht="12.75" hidden="1">
      <c r="A13" s="20" t="s">
        <v>860</v>
      </c>
      <c r="B13" s="16"/>
      <c r="C13" s="16"/>
      <c r="D13" s="17"/>
      <c r="E13" s="18"/>
      <c r="F13" s="17"/>
      <c r="G13" s="55">
        <f t="shared" si="0"/>
        <v>0</v>
      </c>
    </row>
    <row r="14" spans="1:7" ht="12.75" hidden="1">
      <c r="A14" s="20" t="s">
        <v>861</v>
      </c>
      <c r="B14" s="21"/>
      <c r="C14" s="21"/>
      <c r="D14" s="22"/>
      <c r="E14" s="23"/>
      <c r="F14" s="22"/>
      <c r="G14" s="55">
        <f t="shared" si="0"/>
        <v>0</v>
      </c>
    </row>
    <row r="15" spans="1:7" ht="12.75" hidden="1">
      <c r="A15" s="20" t="s">
        <v>862</v>
      </c>
      <c r="B15" s="16"/>
      <c r="C15" s="16"/>
      <c r="D15" s="17"/>
      <c r="E15" s="18"/>
      <c r="F15" s="17"/>
      <c r="G15" s="55">
        <f t="shared" si="0"/>
        <v>0</v>
      </c>
    </row>
    <row r="16" spans="1:7" ht="12.75" hidden="1">
      <c r="A16" s="20" t="s">
        <v>863</v>
      </c>
      <c r="B16" s="21"/>
      <c r="C16" s="21"/>
      <c r="D16" s="22"/>
      <c r="E16" s="23"/>
      <c r="F16" s="22"/>
      <c r="G16" s="55">
        <f t="shared" si="0"/>
        <v>0</v>
      </c>
    </row>
    <row r="17" spans="1:7" ht="12.75" hidden="1">
      <c r="A17" s="20" t="s">
        <v>864</v>
      </c>
      <c r="B17" s="16"/>
      <c r="C17" s="16"/>
      <c r="D17" s="17"/>
      <c r="E17" s="18"/>
      <c r="F17" s="17"/>
      <c r="G17" s="55">
        <f t="shared" si="0"/>
        <v>0</v>
      </c>
    </row>
    <row r="18" spans="1:7" ht="12.75" hidden="1">
      <c r="A18" s="20" t="s">
        <v>865</v>
      </c>
      <c r="B18" s="21"/>
      <c r="C18" s="21"/>
      <c r="D18" s="22"/>
      <c r="E18" s="23"/>
      <c r="F18" s="22"/>
      <c r="G18" s="55">
        <f t="shared" si="0"/>
        <v>0</v>
      </c>
    </row>
    <row r="19" spans="1:7" ht="12.75" hidden="1">
      <c r="A19" s="20" t="s">
        <v>866</v>
      </c>
      <c r="B19" s="16"/>
      <c r="C19" s="16"/>
      <c r="D19" s="17"/>
      <c r="E19" s="18"/>
      <c r="F19" s="17"/>
      <c r="G19" s="55">
        <f t="shared" si="0"/>
        <v>0</v>
      </c>
    </row>
    <row r="20" spans="1:7" ht="12.75" hidden="1">
      <c r="A20" s="20" t="s">
        <v>867</v>
      </c>
      <c r="B20" s="21"/>
      <c r="C20" s="21"/>
      <c r="D20" s="22"/>
      <c r="E20" s="23"/>
      <c r="F20" s="22"/>
      <c r="G20" s="55">
        <f t="shared" si="0"/>
        <v>0</v>
      </c>
    </row>
    <row r="21" spans="1:7" ht="12.75" hidden="1">
      <c r="A21" s="20" t="s">
        <v>869</v>
      </c>
      <c r="B21" s="16"/>
      <c r="C21" s="16"/>
      <c r="D21" s="17"/>
      <c r="E21" s="18"/>
      <c r="F21" s="17"/>
      <c r="G21" s="55">
        <f t="shared" si="0"/>
        <v>0</v>
      </c>
    </row>
    <row r="22" spans="1:7" ht="12.75" hidden="1">
      <c r="A22" s="20" t="s">
        <v>876</v>
      </c>
      <c r="B22" s="21"/>
      <c r="C22" s="21"/>
      <c r="D22" s="22"/>
      <c r="E22" s="23"/>
      <c r="F22" s="22"/>
      <c r="G22" s="55">
        <f t="shared" si="0"/>
        <v>0</v>
      </c>
    </row>
    <row r="23" spans="1:7" ht="12.75" hidden="1">
      <c r="A23" s="20" t="s">
        <v>877</v>
      </c>
      <c r="B23" s="16"/>
      <c r="C23" s="16"/>
      <c r="D23" s="17"/>
      <c r="E23" s="18"/>
      <c r="F23" s="17"/>
      <c r="G23" s="55">
        <f t="shared" si="0"/>
        <v>0</v>
      </c>
    </row>
    <row r="24" spans="1:7" ht="12.75" hidden="1">
      <c r="A24" s="20" t="s">
        <v>878</v>
      </c>
      <c r="B24" s="21"/>
      <c r="C24" s="21"/>
      <c r="D24" s="22"/>
      <c r="E24" s="23"/>
      <c r="F24" s="22"/>
      <c r="G24" s="55">
        <f t="shared" si="0"/>
        <v>0</v>
      </c>
    </row>
    <row r="25" spans="1:7" ht="12.75" hidden="1">
      <c r="A25" s="20" t="s">
        <v>879</v>
      </c>
      <c r="B25" s="16"/>
      <c r="C25" s="16"/>
      <c r="D25" s="17"/>
      <c r="E25" s="18"/>
      <c r="F25" s="17"/>
      <c r="G25" s="55">
        <f t="shared" si="0"/>
        <v>0</v>
      </c>
    </row>
    <row r="26" spans="1:7" ht="12.75" hidden="1">
      <c r="A26" s="20" t="s">
        <v>880</v>
      </c>
      <c r="B26" s="21"/>
      <c r="C26" s="21"/>
      <c r="D26" s="22"/>
      <c r="E26" s="23"/>
      <c r="F26" s="22"/>
      <c r="G26" s="55">
        <f t="shared" si="0"/>
        <v>0</v>
      </c>
    </row>
    <row r="27" spans="1:7" ht="12.75" hidden="1">
      <c r="A27" s="20" t="s">
        <v>881</v>
      </c>
      <c r="B27" s="16"/>
      <c r="C27" s="16"/>
      <c r="D27" s="17"/>
      <c r="E27" s="18"/>
      <c r="F27" s="17"/>
      <c r="G27" s="55">
        <f t="shared" si="0"/>
        <v>0</v>
      </c>
    </row>
    <row r="28" spans="1:7" ht="12.75" hidden="1">
      <c r="A28" s="20" t="s">
        <v>882</v>
      </c>
      <c r="B28" s="21"/>
      <c r="C28" s="21"/>
      <c r="D28" s="22"/>
      <c r="E28" s="23"/>
      <c r="F28" s="22"/>
      <c r="G28" s="55">
        <f t="shared" si="0"/>
        <v>0</v>
      </c>
    </row>
    <row r="29" spans="1:7" ht="12.75" hidden="1">
      <c r="A29" s="20" t="s">
        <v>891</v>
      </c>
      <c r="B29" s="16"/>
      <c r="C29" s="16"/>
      <c r="D29" s="17"/>
      <c r="E29" s="18"/>
      <c r="F29" s="17"/>
      <c r="G29" s="55">
        <f t="shared" si="0"/>
        <v>0</v>
      </c>
    </row>
    <row r="30" spans="1:7" ht="12.75" hidden="1">
      <c r="A30" s="20" t="s">
        <v>892</v>
      </c>
      <c r="B30" s="21"/>
      <c r="C30" s="21"/>
      <c r="D30" s="22"/>
      <c r="E30" s="23"/>
      <c r="F30" s="22"/>
      <c r="G30" s="55">
        <f t="shared" si="0"/>
        <v>0</v>
      </c>
    </row>
    <row r="31" spans="1:7" ht="12.75" hidden="1">
      <c r="A31" s="20" t="s">
        <v>893</v>
      </c>
      <c r="B31" s="16"/>
      <c r="C31" s="16"/>
      <c r="D31" s="17"/>
      <c r="E31" s="18"/>
      <c r="F31" s="17"/>
      <c r="G31" s="55">
        <f t="shared" si="0"/>
        <v>0</v>
      </c>
    </row>
    <row r="32" spans="1:7" ht="12.75" hidden="1">
      <c r="A32" s="20" t="s">
        <v>894</v>
      </c>
      <c r="B32" s="21"/>
      <c r="C32" s="21"/>
      <c r="D32" s="22"/>
      <c r="E32" s="23"/>
      <c r="F32" s="22"/>
      <c r="G32" s="55">
        <f t="shared" si="0"/>
        <v>0</v>
      </c>
    </row>
    <row r="33" spans="1:7" ht="12.75" hidden="1">
      <c r="A33" s="20" t="s">
        <v>895</v>
      </c>
      <c r="B33" s="21"/>
      <c r="C33" s="21"/>
      <c r="D33" s="22"/>
      <c r="E33" s="23"/>
      <c r="F33" s="22"/>
      <c r="G33" s="55">
        <f t="shared" si="0"/>
        <v>0</v>
      </c>
    </row>
    <row r="34" spans="1:7" ht="12.75" hidden="1">
      <c r="A34" s="20" t="s">
        <v>896</v>
      </c>
      <c r="B34" s="21"/>
      <c r="C34" s="21"/>
      <c r="D34" s="22"/>
      <c r="E34" s="23"/>
      <c r="F34" s="22"/>
      <c r="G34" s="55">
        <f t="shared" si="0"/>
        <v>0</v>
      </c>
    </row>
    <row r="35" spans="1:7" ht="12.75" hidden="1">
      <c r="A35" s="20" t="s">
        <v>897</v>
      </c>
      <c r="B35" s="16"/>
      <c r="C35" s="16"/>
      <c r="D35" s="17"/>
      <c r="E35" s="18"/>
      <c r="F35" s="17"/>
      <c r="G35" s="55">
        <f t="shared" si="0"/>
        <v>0</v>
      </c>
    </row>
    <row r="36" spans="1:7" ht="12.75" hidden="1">
      <c r="A36" s="20" t="s">
        <v>898</v>
      </c>
      <c r="B36" s="21"/>
      <c r="C36" s="21"/>
      <c r="D36" s="22"/>
      <c r="E36" s="23"/>
      <c r="F36" s="22"/>
      <c r="G36" s="55">
        <f t="shared" si="0"/>
        <v>0</v>
      </c>
    </row>
    <row r="37" spans="1:7" ht="12.75" hidden="1">
      <c r="A37" s="20" t="s">
        <v>899</v>
      </c>
      <c r="B37" s="16"/>
      <c r="C37" s="16"/>
      <c r="D37" s="17"/>
      <c r="E37" s="18"/>
      <c r="F37" s="17"/>
      <c r="G37" s="55">
        <f t="shared" si="0"/>
        <v>0</v>
      </c>
    </row>
    <row r="38" spans="1:7" ht="12.75" hidden="1">
      <c r="A38" s="20" t="s">
        <v>954</v>
      </c>
      <c r="B38" s="21"/>
      <c r="C38" s="21"/>
      <c r="D38" s="22"/>
      <c r="E38" s="23"/>
      <c r="F38" s="22"/>
      <c r="G38" s="55">
        <f t="shared" si="0"/>
        <v>0</v>
      </c>
    </row>
    <row r="39" spans="1:7" ht="12.75" hidden="1">
      <c r="A39" s="20" t="s">
        <v>955</v>
      </c>
      <c r="B39" s="16"/>
      <c r="C39" s="16"/>
      <c r="D39" s="17"/>
      <c r="E39" s="18"/>
      <c r="F39" s="17"/>
      <c r="G39" s="55">
        <f t="shared" si="0"/>
        <v>0</v>
      </c>
    </row>
    <row r="40" spans="1:7" ht="12.75" hidden="1">
      <c r="A40" s="20" t="s">
        <v>956</v>
      </c>
      <c r="B40" s="21"/>
      <c r="C40" s="21"/>
      <c r="D40" s="22"/>
      <c r="E40" s="23"/>
      <c r="F40" s="22"/>
      <c r="G40" s="55">
        <f t="shared" si="0"/>
        <v>0</v>
      </c>
    </row>
    <row r="41" spans="1:7" ht="12.75" hidden="1">
      <c r="A41" s="20" t="s">
        <v>957</v>
      </c>
      <c r="B41" s="16"/>
      <c r="C41" s="16"/>
      <c r="D41" s="17"/>
      <c r="E41" s="18"/>
      <c r="F41" s="17"/>
      <c r="G41" s="55">
        <f t="shared" si="0"/>
        <v>0</v>
      </c>
    </row>
    <row r="42" spans="1:7" ht="12.75" hidden="1">
      <c r="A42" s="20" t="s">
        <v>958</v>
      </c>
      <c r="B42" s="21"/>
      <c r="C42" s="21"/>
      <c r="D42" s="22"/>
      <c r="E42" s="23"/>
      <c r="F42" s="22"/>
      <c r="G42" s="55">
        <f t="shared" si="0"/>
        <v>0</v>
      </c>
    </row>
    <row r="43" spans="1:7" ht="12.75" hidden="1">
      <c r="A43" s="20" t="s">
        <v>959</v>
      </c>
      <c r="B43" s="16"/>
      <c r="C43" s="16"/>
      <c r="D43" s="17"/>
      <c r="E43" s="18"/>
      <c r="F43" s="17"/>
      <c r="G43" s="55">
        <f t="shared" si="0"/>
        <v>0</v>
      </c>
    </row>
    <row r="44" spans="1:7" ht="12.75" hidden="1">
      <c r="A44" s="20" t="s">
        <v>960</v>
      </c>
      <c r="B44" s="21"/>
      <c r="C44" s="21"/>
      <c r="D44" s="22"/>
      <c r="E44" s="23"/>
      <c r="F44" s="22"/>
      <c r="G44" s="55">
        <f t="shared" si="0"/>
        <v>0</v>
      </c>
    </row>
    <row r="45" spans="1:7" ht="12.75" hidden="1">
      <c r="A45" s="20" t="s">
        <v>961</v>
      </c>
      <c r="B45" s="16"/>
      <c r="C45" s="16"/>
      <c r="D45" s="17"/>
      <c r="E45" s="18"/>
      <c r="F45" s="17"/>
      <c r="G45" s="55">
        <f t="shared" si="0"/>
        <v>0</v>
      </c>
    </row>
    <row r="46" spans="1:7" ht="12.75" hidden="1">
      <c r="A46" s="20" t="s">
        <v>962</v>
      </c>
      <c r="B46" s="21"/>
      <c r="C46" s="21"/>
      <c r="D46" s="22"/>
      <c r="E46" s="23"/>
      <c r="F46" s="22"/>
      <c r="G46" s="55">
        <f t="shared" si="0"/>
        <v>0</v>
      </c>
    </row>
    <row r="47" spans="1:7" ht="12.75" hidden="1">
      <c r="A47" s="20" t="s">
        <v>963</v>
      </c>
      <c r="B47" s="16"/>
      <c r="C47" s="16"/>
      <c r="D47" s="17"/>
      <c r="E47" s="18"/>
      <c r="F47" s="17"/>
      <c r="G47" s="55">
        <f t="shared" si="0"/>
        <v>0</v>
      </c>
    </row>
    <row r="48" spans="1:7" ht="12.75" hidden="1">
      <c r="A48" s="20" t="s">
        <v>964</v>
      </c>
      <c r="B48" s="21"/>
      <c r="C48" s="21"/>
      <c r="D48" s="22"/>
      <c r="E48" s="23"/>
      <c r="F48" s="22"/>
      <c r="G48" s="55">
        <f t="shared" si="0"/>
        <v>0</v>
      </c>
    </row>
    <row r="49" spans="1:7" ht="12.75" hidden="1">
      <c r="A49" s="20" t="s">
        <v>976</v>
      </c>
      <c r="B49" s="16"/>
      <c r="C49" s="16"/>
      <c r="D49" s="17"/>
      <c r="E49" s="18"/>
      <c r="F49" s="17"/>
      <c r="G49" s="55">
        <f t="shared" si="0"/>
        <v>0</v>
      </c>
    </row>
    <row r="50" spans="1:7" ht="12.75" hidden="1">
      <c r="A50" s="20" t="s">
        <v>977</v>
      </c>
      <c r="B50" s="21"/>
      <c r="C50" s="21"/>
      <c r="D50" s="22"/>
      <c r="E50" s="23"/>
      <c r="F50" s="22"/>
      <c r="G50" s="55">
        <f t="shared" si="0"/>
        <v>0</v>
      </c>
    </row>
    <row r="51" spans="1:7" ht="12.75" hidden="1">
      <c r="A51" s="20" t="s">
        <v>978</v>
      </c>
      <c r="B51" s="16"/>
      <c r="C51" s="16"/>
      <c r="D51" s="17"/>
      <c r="E51" s="18"/>
      <c r="F51" s="17"/>
      <c r="G51" s="55">
        <f t="shared" si="0"/>
        <v>0</v>
      </c>
    </row>
    <row r="52" spans="1:7" ht="12.75" hidden="1">
      <c r="A52" s="20" t="s">
        <v>979</v>
      </c>
      <c r="B52" s="21"/>
      <c r="C52" s="21"/>
      <c r="D52" s="22"/>
      <c r="E52" s="23"/>
      <c r="F52" s="22"/>
      <c r="G52" s="55">
        <f t="shared" si="0"/>
        <v>0</v>
      </c>
    </row>
    <row r="53" spans="1:7" ht="12.75" hidden="1">
      <c r="A53" s="20" t="s">
        <v>980</v>
      </c>
      <c r="B53" s="16"/>
      <c r="C53" s="16"/>
      <c r="D53" s="17"/>
      <c r="E53" s="18"/>
      <c r="F53" s="17"/>
      <c r="G53" s="55">
        <f t="shared" si="0"/>
        <v>0</v>
      </c>
    </row>
    <row r="54" spans="1:7" ht="12.75" hidden="1">
      <c r="A54" s="20" t="s">
        <v>981</v>
      </c>
      <c r="B54" s="21"/>
      <c r="C54" s="21"/>
      <c r="D54" s="22"/>
      <c r="E54" s="23"/>
      <c r="F54" s="22"/>
      <c r="G54" s="55">
        <f t="shared" si="0"/>
        <v>0</v>
      </c>
    </row>
    <row r="55" spans="1:7" ht="12.75" hidden="1">
      <c r="A55" s="20" t="s">
        <v>982</v>
      </c>
      <c r="B55" s="16"/>
      <c r="C55" s="16"/>
      <c r="D55" s="17"/>
      <c r="E55" s="18"/>
      <c r="F55" s="17"/>
      <c r="G55" s="55">
        <f t="shared" si="0"/>
        <v>0</v>
      </c>
    </row>
    <row r="56" spans="1:7" ht="12.75" hidden="1">
      <c r="A56" s="20" t="s">
        <v>983</v>
      </c>
      <c r="B56" s="21"/>
      <c r="C56" s="21"/>
      <c r="D56" s="22"/>
      <c r="E56" s="23"/>
      <c r="F56" s="22"/>
      <c r="G56" s="55">
        <f t="shared" si="0"/>
        <v>0</v>
      </c>
    </row>
    <row r="57" spans="1:7" ht="12.75" hidden="1">
      <c r="A57" s="20" t="s">
        <v>984</v>
      </c>
      <c r="B57" s="16"/>
      <c r="C57" s="16"/>
      <c r="D57" s="17"/>
      <c r="E57" s="18"/>
      <c r="F57" s="17"/>
      <c r="G57" s="55">
        <f t="shared" si="0"/>
        <v>0</v>
      </c>
    </row>
    <row r="58" spans="1:7" ht="12.75" hidden="1">
      <c r="A58" s="20" t="s">
        <v>985</v>
      </c>
      <c r="B58" s="21"/>
      <c r="C58" s="21"/>
      <c r="D58" s="22"/>
      <c r="E58" s="23"/>
      <c r="F58" s="22"/>
      <c r="G58" s="55">
        <f t="shared" si="0"/>
        <v>0</v>
      </c>
    </row>
    <row r="59" spans="1:7" ht="12.75" hidden="1">
      <c r="A59" s="20" t="s">
        <v>986</v>
      </c>
      <c r="B59" s="16"/>
      <c r="C59" s="16"/>
      <c r="D59" s="17"/>
      <c r="E59" s="18"/>
      <c r="F59" s="17"/>
      <c r="G59" s="55">
        <f t="shared" si="0"/>
        <v>0</v>
      </c>
    </row>
    <row r="60" spans="1:7" ht="12.75" hidden="1">
      <c r="A60" s="20" t="s">
        <v>987</v>
      </c>
      <c r="B60" s="21"/>
      <c r="C60" s="21"/>
      <c r="D60" s="22"/>
      <c r="E60" s="23"/>
      <c r="F60" s="22"/>
      <c r="G60" s="55">
        <f t="shared" si="0"/>
        <v>0</v>
      </c>
    </row>
    <row r="61" spans="1:7" ht="12.75" hidden="1">
      <c r="A61" s="20" t="s">
        <v>1083</v>
      </c>
      <c r="B61" s="16"/>
      <c r="C61" s="16"/>
      <c r="D61" s="17"/>
      <c r="E61" s="18"/>
      <c r="F61" s="17"/>
      <c r="G61" s="55">
        <f t="shared" si="0"/>
        <v>0</v>
      </c>
    </row>
    <row r="62" spans="1:7" ht="12.75" hidden="1">
      <c r="A62" s="20" t="s">
        <v>1084</v>
      </c>
      <c r="B62" s="21"/>
      <c r="C62" s="21"/>
      <c r="D62" s="22"/>
      <c r="E62" s="23"/>
      <c r="F62" s="22"/>
      <c r="G62" s="55">
        <f t="shared" si="0"/>
        <v>0</v>
      </c>
    </row>
    <row r="63" spans="1:7" ht="12.75" hidden="1">
      <c r="A63" s="20" t="s">
        <v>1085</v>
      </c>
      <c r="B63" s="16"/>
      <c r="C63" s="16"/>
      <c r="D63" s="17"/>
      <c r="E63" s="18"/>
      <c r="F63" s="17"/>
      <c r="G63" s="55">
        <f t="shared" si="0"/>
        <v>0</v>
      </c>
    </row>
    <row r="64" spans="1:7" ht="12.75" hidden="1">
      <c r="A64" s="28" t="s">
        <v>1086</v>
      </c>
      <c r="B64" s="29"/>
      <c r="C64" s="29"/>
      <c r="D64" s="26"/>
      <c r="E64" s="27"/>
      <c r="F64" s="26"/>
      <c r="G64" s="56">
        <f t="shared" si="0"/>
        <v>0</v>
      </c>
    </row>
    <row r="65" spans="1:8" ht="13.5" hidden="1" thickBot="1">
      <c r="A65" s="57" t="s">
        <v>1079</v>
      </c>
      <c r="B65" s="34" t="s">
        <v>1088</v>
      </c>
      <c r="C65" s="35"/>
      <c r="D65" s="36">
        <f>SUM(D11:D64)</f>
        <v>0</v>
      </c>
      <c r="E65" s="36">
        <f>SUM(E11:E64)</f>
        <v>0</v>
      </c>
      <c r="F65" s="36">
        <f>SUM(F11:F64)</f>
        <v>0</v>
      </c>
      <c r="G65" s="37">
        <f t="shared" si="0"/>
        <v>0</v>
      </c>
      <c r="H65" s="95"/>
    </row>
    <row r="66" ht="13.5" hidden="1" thickTop="1"/>
    <row r="67" ht="12.75" hidden="1"/>
    <row r="68" ht="12.75" hidden="1"/>
    <row r="69" spans="1:7" ht="12.75">
      <c r="A69" s="7"/>
      <c r="B69" s="58">
        <v>1</v>
      </c>
      <c r="C69" s="58">
        <v>2</v>
      </c>
      <c r="D69" s="59">
        <v>3</v>
      </c>
      <c r="E69" s="60">
        <v>4</v>
      </c>
      <c r="F69" s="59">
        <v>5</v>
      </c>
      <c r="G69" s="59">
        <v>6</v>
      </c>
    </row>
    <row r="70" spans="1:7" ht="12.75">
      <c r="A70" s="11"/>
      <c r="B70" s="61" t="s">
        <v>1089</v>
      </c>
      <c r="C70" s="61" t="s">
        <v>1090</v>
      </c>
      <c r="D70" s="62" t="s">
        <v>1091</v>
      </c>
      <c r="E70" s="63" t="s">
        <v>1092</v>
      </c>
      <c r="F70" s="62" t="s">
        <v>1093</v>
      </c>
      <c r="G70" s="62" t="s">
        <v>931</v>
      </c>
    </row>
    <row r="71" spans="1:7" ht="12.75">
      <c r="A71" s="52" t="s">
        <v>858</v>
      </c>
      <c r="B71" s="64"/>
      <c r="C71" s="39"/>
      <c r="D71" s="17"/>
      <c r="E71" s="18"/>
      <c r="F71" s="17"/>
      <c r="G71" s="54">
        <f aca="true" t="shared" si="1" ref="G71:G102">SUM(C71:F71)</f>
        <v>0</v>
      </c>
    </row>
    <row r="72" spans="1:7" ht="12.75">
      <c r="A72" s="20" t="s">
        <v>859</v>
      </c>
      <c r="B72" s="41"/>
      <c r="C72" s="42"/>
      <c r="D72" s="22"/>
      <c r="E72" s="23"/>
      <c r="F72" s="22"/>
      <c r="G72" s="55">
        <f t="shared" si="1"/>
        <v>0</v>
      </c>
    </row>
    <row r="73" spans="1:7" ht="12.75">
      <c r="A73" s="20" t="s">
        <v>860</v>
      </c>
      <c r="B73" s="38"/>
      <c r="C73" s="39"/>
      <c r="D73" s="17"/>
      <c r="E73" s="18"/>
      <c r="F73" s="17"/>
      <c r="G73" s="55">
        <f t="shared" si="1"/>
        <v>0</v>
      </c>
    </row>
    <row r="74" spans="1:7" ht="12.75">
      <c r="A74" s="20" t="s">
        <v>861</v>
      </c>
      <c r="B74" s="41"/>
      <c r="C74" s="42"/>
      <c r="D74" s="22"/>
      <c r="E74" s="23"/>
      <c r="F74" s="22"/>
      <c r="G74" s="55">
        <f t="shared" si="1"/>
        <v>0</v>
      </c>
    </row>
    <row r="75" spans="1:7" ht="12.75">
      <c r="A75" s="20" t="s">
        <v>862</v>
      </c>
      <c r="B75" s="38"/>
      <c r="C75" s="39"/>
      <c r="D75" s="17"/>
      <c r="E75" s="18"/>
      <c r="F75" s="17"/>
      <c r="G75" s="55">
        <f t="shared" si="1"/>
        <v>0</v>
      </c>
    </row>
    <row r="76" spans="1:7" ht="12.75">
      <c r="A76" s="20" t="s">
        <v>863</v>
      </c>
      <c r="B76" s="41"/>
      <c r="C76" s="42"/>
      <c r="D76" s="22"/>
      <c r="E76" s="23"/>
      <c r="F76" s="22"/>
      <c r="G76" s="55">
        <f t="shared" si="1"/>
        <v>0</v>
      </c>
    </row>
    <row r="77" spans="1:7" ht="12.75">
      <c r="A77" s="20" t="s">
        <v>864</v>
      </c>
      <c r="B77" s="38"/>
      <c r="C77" s="39"/>
      <c r="D77" s="17"/>
      <c r="E77" s="18"/>
      <c r="F77" s="17"/>
      <c r="G77" s="55">
        <f t="shared" si="1"/>
        <v>0</v>
      </c>
    </row>
    <row r="78" spans="1:7" ht="12.75">
      <c r="A78" s="20" t="s">
        <v>865</v>
      </c>
      <c r="B78" s="41"/>
      <c r="C78" s="42"/>
      <c r="D78" s="22"/>
      <c r="E78" s="23"/>
      <c r="F78" s="22"/>
      <c r="G78" s="55">
        <f t="shared" si="1"/>
        <v>0</v>
      </c>
    </row>
    <row r="79" spans="1:7" ht="12.75">
      <c r="A79" s="20" t="s">
        <v>866</v>
      </c>
      <c r="B79" s="38"/>
      <c r="C79" s="39"/>
      <c r="D79" s="17"/>
      <c r="E79" s="18"/>
      <c r="F79" s="17"/>
      <c r="G79" s="55">
        <f t="shared" si="1"/>
        <v>0</v>
      </c>
    </row>
    <row r="80" spans="1:7" ht="12.75">
      <c r="A80" s="20" t="s">
        <v>867</v>
      </c>
      <c r="B80" s="41"/>
      <c r="C80" s="42"/>
      <c r="D80" s="22"/>
      <c r="E80" s="23"/>
      <c r="F80" s="22"/>
      <c r="G80" s="55">
        <f t="shared" si="1"/>
        <v>0</v>
      </c>
    </row>
    <row r="81" spans="1:7" ht="12.75">
      <c r="A81" s="20" t="s">
        <v>869</v>
      </c>
      <c r="B81" s="38"/>
      <c r="C81" s="39"/>
      <c r="D81" s="17"/>
      <c r="E81" s="18"/>
      <c r="F81" s="17"/>
      <c r="G81" s="55">
        <f t="shared" si="1"/>
        <v>0</v>
      </c>
    </row>
    <row r="82" spans="1:7" ht="12.75">
      <c r="A82" s="20" t="s">
        <v>876</v>
      </c>
      <c r="B82" s="41"/>
      <c r="C82" s="42"/>
      <c r="D82" s="22"/>
      <c r="E82" s="23"/>
      <c r="F82" s="22"/>
      <c r="G82" s="55">
        <f t="shared" si="1"/>
        <v>0</v>
      </c>
    </row>
    <row r="83" spans="1:7" ht="12.75">
      <c r="A83" s="20" t="s">
        <v>877</v>
      </c>
      <c r="B83" s="38"/>
      <c r="C83" s="39"/>
      <c r="D83" s="17"/>
      <c r="E83" s="18"/>
      <c r="F83" s="17"/>
      <c r="G83" s="55">
        <f t="shared" si="1"/>
        <v>0</v>
      </c>
    </row>
    <row r="84" spans="1:7" ht="12.75">
      <c r="A84" s="20" t="s">
        <v>878</v>
      </c>
      <c r="B84" s="41"/>
      <c r="C84" s="42"/>
      <c r="D84" s="22"/>
      <c r="E84" s="23"/>
      <c r="F84" s="22"/>
      <c r="G84" s="55">
        <f t="shared" si="1"/>
        <v>0</v>
      </c>
    </row>
    <row r="85" spans="1:7" ht="12.75">
      <c r="A85" s="20" t="s">
        <v>879</v>
      </c>
      <c r="B85" s="38"/>
      <c r="C85" s="39"/>
      <c r="D85" s="17"/>
      <c r="E85" s="18"/>
      <c r="F85" s="17"/>
      <c r="G85" s="55">
        <f t="shared" si="1"/>
        <v>0</v>
      </c>
    </row>
    <row r="86" spans="1:7" ht="12.75">
      <c r="A86" s="20" t="s">
        <v>880</v>
      </c>
      <c r="B86" s="41"/>
      <c r="C86" s="42"/>
      <c r="D86" s="22"/>
      <c r="E86" s="23"/>
      <c r="F86" s="22"/>
      <c r="G86" s="55">
        <f t="shared" si="1"/>
        <v>0</v>
      </c>
    </row>
    <row r="87" spans="1:7" ht="12.75">
      <c r="A87" s="20" t="s">
        <v>881</v>
      </c>
      <c r="B87" s="38"/>
      <c r="C87" s="39"/>
      <c r="D87" s="17"/>
      <c r="E87" s="18"/>
      <c r="F87" s="17"/>
      <c r="G87" s="55">
        <f t="shared" si="1"/>
        <v>0</v>
      </c>
    </row>
    <row r="88" spans="1:7" ht="12.75">
      <c r="A88" s="20" t="s">
        <v>882</v>
      </c>
      <c r="B88" s="41"/>
      <c r="C88" s="42"/>
      <c r="D88" s="22"/>
      <c r="E88" s="23"/>
      <c r="F88" s="22"/>
      <c r="G88" s="55">
        <f t="shared" si="1"/>
        <v>0</v>
      </c>
    </row>
    <row r="89" spans="1:7" ht="12.75">
      <c r="A89" s="20" t="s">
        <v>891</v>
      </c>
      <c r="B89" s="38"/>
      <c r="C89" s="39"/>
      <c r="D89" s="17"/>
      <c r="E89" s="18"/>
      <c r="F89" s="17"/>
      <c r="G89" s="55">
        <f t="shared" si="1"/>
        <v>0</v>
      </c>
    </row>
    <row r="90" spans="1:7" ht="12.75">
      <c r="A90" s="20" t="s">
        <v>892</v>
      </c>
      <c r="B90" s="41"/>
      <c r="C90" s="42"/>
      <c r="D90" s="22"/>
      <c r="E90" s="23"/>
      <c r="F90" s="22"/>
      <c r="G90" s="55">
        <f t="shared" si="1"/>
        <v>0</v>
      </c>
    </row>
    <row r="91" spans="1:7" ht="12.75">
      <c r="A91" s="20" t="s">
        <v>893</v>
      </c>
      <c r="B91" s="38"/>
      <c r="C91" s="39"/>
      <c r="D91" s="17"/>
      <c r="E91" s="18"/>
      <c r="F91" s="17"/>
      <c r="G91" s="55">
        <f t="shared" si="1"/>
        <v>0</v>
      </c>
    </row>
    <row r="92" spans="1:7" ht="12.75">
      <c r="A92" s="20" t="s">
        <v>894</v>
      </c>
      <c r="B92" s="41"/>
      <c r="C92" s="42"/>
      <c r="D92" s="22"/>
      <c r="E92" s="23"/>
      <c r="F92" s="22"/>
      <c r="G92" s="55">
        <f t="shared" si="1"/>
        <v>0</v>
      </c>
    </row>
    <row r="93" spans="1:7" ht="12.75">
      <c r="A93" s="20" t="s">
        <v>895</v>
      </c>
      <c r="B93" s="41"/>
      <c r="C93" s="42"/>
      <c r="D93" s="22"/>
      <c r="E93" s="23"/>
      <c r="F93" s="22"/>
      <c r="G93" s="55">
        <f t="shared" si="1"/>
        <v>0</v>
      </c>
    </row>
    <row r="94" spans="1:7" ht="12.75">
      <c r="A94" s="20" t="s">
        <v>896</v>
      </c>
      <c r="B94" s="41"/>
      <c r="C94" s="42"/>
      <c r="D94" s="22"/>
      <c r="E94" s="23"/>
      <c r="F94" s="22"/>
      <c r="G94" s="55">
        <f t="shared" si="1"/>
        <v>0</v>
      </c>
    </row>
    <row r="95" spans="1:7" ht="12.75">
      <c r="A95" s="20" t="s">
        <v>897</v>
      </c>
      <c r="B95" s="38"/>
      <c r="C95" s="39"/>
      <c r="D95" s="17"/>
      <c r="E95" s="18"/>
      <c r="F95" s="17"/>
      <c r="G95" s="55">
        <f t="shared" si="1"/>
        <v>0</v>
      </c>
    </row>
    <row r="96" spans="1:7" ht="12.75">
      <c r="A96" s="20" t="s">
        <v>898</v>
      </c>
      <c r="B96" s="41"/>
      <c r="C96" s="42"/>
      <c r="D96" s="22"/>
      <c r="E96" s="23"/>
      <c r="F96" s="22"/>
      <c r="G96" s="55">
        <f t="shared" si="1"/>
        <v>0</v>
      </c>
    </row>
    <row r="97" spans="1:7" ht="12.75">
      <c r="A97" s="20" t="s">
        <v>899</v>
      </c>
      <c r="B97" s="38"/>
      <c r="C97" s="39"/>
      <c r="D97" s="17"/>
      <c r="E97" s="18"/>
      <c r="F97" s="17"/>
      <c r="G97" s="55">
        <f t="shared" si="1"/>
        <v>0</v>
      </c>
    </row>
    <row r="98" spans="1:7" ht="12.75">
      <c r="A98" s="20" t="s">
        <v>954</v>
      </c>
      <c r="B98" s="41"/>
      <c r="C98" s="42"/>
      <c r="D98" s="22"/>
      <c r="E98" s="23"/>
      <c r="F98" s="22"/>
      <c r="G98" s="55">
        <f t="shared" si="1"/>
        <v>0</v>
      </c>
    </row>
    <row r="99" spans="1:7" ht="12.75">
      <c r="A99" s="20" t="s">
        <v>955</v>
      </c>
      <c r="B99" s="38"/>
      <c r="C99" s="39"/>
      <c r="D99" s="17"/>
      <c r="E99" s="18"/>
      <c r="F99" s="17"/>
      <c r="G99" s="55">
        <f t="shared" si="1"/>
        <v>0</v>
      </c>
    </row>
    <row r="100" spans="1:7" ht="12.75">
      <c r="A100" s="20" t="s">
        <v>956</v>
      </c>
      <c r="B100" s="41"/>
      <c r="C100" s="42"/>
      <c r="D100" s="22"/>
      <c r="E100" s="23"/>
      <c r="F100" s="22"/>
      <c r="G100" s="55">
        <f t="shared" si="1"/>
        <v>0</v>
      </c>
    </row>
    <row r="101" spans="1:7" ht="12.75">
      <c r="A101" s="20" t="s">
        <v>957</v>
      </c>
      <c r="B101" s="38"/>
      <c r="C101" s="39"/>
      <c r="D101" s="17"/>
      <c r="E101" s="18"/>
      <c r="F101" s="17"/>
      <c r="G101" s="55">
        <f t="shared" si="1"/>
        <v>0</v>
      </c>
    </row>
    <row r="102" spans="1:7" ht="12.75">
      <c r="A102" s="20" t="s">
        <v>958</v>
      </c>
      <c r="B102" s="41"/>
      <c r="C102" s="42"/>
      <c r="D102" s="22"/>
      <c r="E102" s="23"/>
      <c r="F102" s="22"/>
      <c r="G102" s="55">
        <f t="shared" si="1"/>
        <v>0</v>
      </c>
    </row>
    <row r="103" spans="1:7" ht="12.75">
      <c r="A103" s="20" t="s">
        <v>959</v>
      </c>
      <c r="B103" s="38"/>
      <c r="C103" s="39"/>
      <c r="D103" s="17"/>
      <c r="E103" s="18"/>
      <c r="F103" s="17"/>
      <c r="G103" s="55">
        <f aca="true" t="shared" si="2" ref="G103:G125">SUM(C103:F103)</f>
        <v>0</v>
      </c>
    </row>
    <row r="104" spans="1:7" ht="12.75">
      <c r="A104" s="20" t="s">
        <v>960</v>
      </c>
      <c r="B104" s="41"/>
      <c r="C104" s="42"/>
      <c r="D104" s="22"/>
      <c r="E104" s="23"/>
      <c r="F104" s="22"/>
      <c r="G104" s="55">
        <f t="shared" si="2"/>
        <v>0</v>
      </c>
    </row>
    <row r="105" spans="1:7" ht="12.75">
      <c r="A105" s="20" t="s">
        <v>961</v>
      </c>
      <c r="B105" s="38"/>
      <c r="C105" s="39"/>
      <c r="D105" s="17"/>
      <c r="E105" s="18"/>
      <c r="F105" s="17"/>
      <c r="G105" s="55">
        <f t="shared" si="2"/>
        <v>0</v>
      </c>
    </row>
    <row r="106" spans="1:7" ht="12.75">
      <c r="A106" s="20" t="s">
        <v>962</v>
      </c>
      <c r="B106" s="41"/>
      <c r="C106" s="42"/>
      <c r="D106" s="22"/>
      <c r="E106" s="23"/>
      <c r="F106" s="22"/>
      <c r="G106" s="55">
        <f t="shared" si="2"/>
        <v>0</v>
      </c>
    </row>
    <row r="107" spans="1:7" ht="12.75">
      <c r="A107" s="20" t="s">
        <v>963</v>
      </c>
      <c r="B107" s="38"/>
      <c r="C107" s="39"/>
      <c r="D107" s="17"/>
      <c r="E107" s="18"/>
      <c r="F107" s="17"/>
      <c r="G107" s="55">
        <f t="shared" si="2"/>
        <v>0</v>
      </c>
    </row>
    <row r="108" spans="1:7" ht="12.75">
      <c r="A108" s="20" t="s">
        <v>964</v>
      </c>
      <c r="B108" s="41"/>
      <c r="C108" s="42"/>
      <c r="D108" s="22"/>
      <c r="E108" s="23"/>
      <c r="F108" s="22"/>
      <c r="G108" s="55">
        <f t="shared" si="2"/>
        <v>0</v>
      </c>
    </row>
    <row r="109" spans="1:7" ht="12.75">
      <c r="A109" s="20" t="s">
        <v>976</v>
      </c>
      <c r="B109" s="38"/>
      <c r="C109" s="39"/>
      <c r="D109" s="17"/>
      <c r="E109" s="18"/>
      <c r="F109" s="17"/>
      <c r="G109" s="55">
        <f t="shared" si="2"/>
        <v>0</v>
      </c>
    </row>
    <row r="110" spans="1:7" ht="12.75">
      <c r="A110" s="20" t="s">
        <v>977</v>
      </c>
      <c r="B110" s="41"/>
      <c r="C110" s="42"/>
      <c r="D110" s="22"/>
      <c r="E110" s="23"/>
      <c r="F110" s="22"/>
      <c r="G110" s="55">
        <f t="shared" si="2"/>
        <v>0</v>
      </c>
    </row>
    <row r="111" spans="1:7" ht="12.75">
      <c r="A111" s="20" t="s">
        <v>978</v>
      </c>
      <c r="B111" s="38"/>
      <c r="C111" s="39"/>
      <c r="D111" s="17"/>
      <c r="E111" s="18"/>
      <c r="F111" s="17"/>
      <c r="G111" s="55">
        <f t="shared" si="2"/>
        <v>0</v>
      </c>
    </row>
    <row r="112" spans="1:7" ht="12.75">
      <c r="A112" s="20" t="s">
        <v>979</v>
      </c>
      <c r="B112" s="41"/>
      <c r="C112" s="42"/>
      <c r="D112" s="22"/>
      <c r="E112" s="23"/>
      <c r="F112" s="22"/>
      <c r="G112" s="55">
        <f t="shared" si="2"/>
        <v>0</v>
      </c>
    </row>
    <row r="113" spans="1:7" ht="12.75">
      <c r="A113" s="20" t="s">
        <v>980</v>
      </c>
      <c r="B113" s="38"/>
      <c r="C113" s="39"/>
      <c r="D113" s="17"/>
      <c r="E113" s="18"/>
      <c r="F113" s="17"/>
      <c r="G113" s="55">
        <f t="shared" si="2"/>
        <v>0</v>
      </c>
    </row>
    <row r="114" spans="1:7" ht="12.75">
      <c r="A114" s="20" t="s">
        <v>981</v>
      </c>
      <c r="B114" s="41"/>
      <c r="C114" s="42"/>
      <c r="D114" s="22"/>
      <c r="E114" s="23"/>
      <c r="F114" s="22"/>
      <c r="G114" s="55">
        <f t="shared" si="2"/>
        <v>0</v>
      </c>
    </row>
    <row r="115" spans="1:7" ht="12.75">
      <c r="A115" s="20" t="s">
        <v>982</v>
      </c>
      <c r="B115" s="38"/>
      <c r="C115" s="39"/>
      <c r="D115" s="17"/>
      <c r="E115" s="18"/>
      <c r="F115" s="17"/>
      <c r="G115" s="55">
        <f t="shared" si="2"/>
        <v>0</v>
      </c>
    </row>
    <row r="116" spans="1:7" ht="12.75">
      <c r="A116" s="20" t="s">
        <v>983</v>
      </c>
      <c r="B116" s="41"/>
      <c r="C116" s="42"/>
      <c r="D116" s="22"/>
      <c r="E116" s="23"/>
      <c r="F116" s="22"/>
      <c r="G116" s="55">
        <f t="shared" si="2"/>
        <v>0</v>
      </c>
    </row>
    <row r="117" spans="1:7" ht="12.75">
      <c r="A117" s="20" t="s">
        <v>984</v>
      </c>
      <c r="B117" s="38"/>
      <c r="C117" s="39"/>
      <c r="D117" s="17"/>
      <c r="E117" s="18"/>
      <c r="F117" s="17"/>
      <c r="G117" s="55">
        <f t="shared" si="2"/>
        <v>0</v>
      </c>
    </row>
    <row r="118" spans="1:7" ht="12.75">
      <c r="A118" s="20" t="s">
        <v>985</v>
      </c>
      <c r="B118" s="41"/>
      <c r="C118" s="42"/>
      <c r="D118" s="22"/>
      <c r="E118" s="23"/>
      <c r="F118" s="22"/>
      <c r="G118" s="55">
        <f t="shared" si="2"/>
        <v>0</v>
      </c>
    </row>
    <row r="119" spans="1:7" ht="12.75">
      <c r="A119" s="20" t="s">
        <v>986</v>
      </c>
      <c r="B119" s="38"/>
      <c r="C119" s="39"/>
      <c r="D119" s="17"/>
      <c r="E119" s="18"/>
      <c r="F119" s="17"/>
      <c r="G119" s="55">
        <f t="shared" si="2"/>
        <v>0</v>
      </c>
    </row>
    <row r="120" spans="1:7" ht="12.75">
      <c r="A120" s="20" t="s">
        <v>987</v>
      </c>
      <c r="B120" s="41"/>
      <c r="C120" s="42"/>
      <c r="D120" s="22"/>
      <c r="E120" s="23"/>
      <c r="F120" s="22"/>
      <c r="G120" s="55">
        <f t="shared" si="2"/>
        <v>0</v>
      </c>
    </row>
    <row r="121" spans="1:7" ht="12.75">
      <c r="A121" s="20" t="s">
        <v>1083</v>
      </c>
      <c r="B121" s="38"/>
      <c r="C121" s="39"/>
      <c r="D121" s="17"/>
      <c r="E121" s="18"/>
      <c r="F121" s="17"/>
      <c r="G121" s="55">
        <f t="shared" si="2"/>
        <v>0</v>
      </c>
    </row>
    <row r="122" spans="1:7" ht="12.75">
      <c r="A122" s="20" t="s">
        <v>1084</v>
      </c>
      <c r="B122" s="41"/>
      <c r="C122" s="42"/>
      <c r="D122" s="22"/>
      <c r="E122" s="23"/>
      <c r="F122" s="22"/>
      <c r="G122" s="55">
        <f t="shared" si="2"/>
        <v>0</v>
      </c>
    </row>
    <row r="123" spans="1:7" ht="12.75">
      <c r="A123" s="20" t="s">
        <v>1085</v>
      </c>
      <c r="B123" s="65"/>
      <c r="C123" s="42"/>
      <c r="D123" s="17"/>
      <c r="E123" s="18"/>
      <c r="F123" s="17"/>
      <c r="G123" s="55">
        <f t="shared" si="2"/>
        <v>0</v>
      </c>
    </row>
    <row r="124" spans="1:7" ht="12.75" customHeight="1">
      <c r="A124" s="28" t="s">
        <v>1086</v>
      </c>
      <c r="B124" s="66" t="s">
        <v>1095</v>
      </c>
      <c r="C124" s="47"/>
      <c r="D124" s="26"/>
      <c r="E124" s="27"/>
      <c r="F124" s="26"/>
      <c r="G124" s="56">
        <f t="shared" si="2"/>
        <v>0</v>
      </c>
    </row>
    <row r="125" spans="1:8" ht="13.5" thickBot="1">
      <c r="A125" s="49" t="s">
        <v>1079</v>
      </c>
      <c r="B125" s="50" t="s">
        <v>931</v>
      </c>
      <c r="C125" s="36">
        <f>SUM(C71:C124)</f>
        <v>0</v>
      </c>
      <c r="D125" s="36">
        <f>SUM(D71:D124)</f>
        <v>0</v>
      </c>
      <c r="E125" s="36">
        <f>SUM(E71:E124)</f>
        <v>0</v>
      </c>
      <c r="F125" s="36">
        <f>SUM(F71:F124)</f>
        <v>0</v>
      </c>
      <c r="G125" s="37">
        <f t="shared" si="2"/>
        <v>0</v>
      </c>
      <c r="H125" s="95"/>
    </row>
    <row r="126" ht="13.5" thickTop="1"/>
    <row r="127" spans="2:7" ht="32.25" customHeight="1">
      <c r="B127" s="555"/>
      <c r="C127" s="555"/>
      <c r="D127" s="555"/>
      <c r="E127" s="555"/>
      <c r="F127" s="555"/>
      <c r="G127" s="555"/>
    </row>
  </sheetData>
  <sheetProtection password="D05B" sheet="1"/>
  <mergeCells count="6">
    <mergeCell ref="A1:G1"/>
    <mergeCell ref="B127:G127"/>
    <mergeCell ref="B4:G4"/>
    <mergeCell ref="B7:G7"/>
    <mergeCell ref="B3:G3"/>
    <mergeCell ref="B5:G5"/>
  </mergeCells>
  <dataValidations count="1">
    <dataValidation type="textLength" operator="lessThanOrEqual" allowBlank="1" showInputMessage="1" showErrorMessage="1" errorTitle="Too Many Characters" error="The maximum number of characters that can be entered is 105." sqref="B11:C64 B71:C124">
      <formula1>150</formula1>
    </dataValidation>
  </dataValidations>
  <printOptions horizontalCentered="1"/>
  <pageMargins left="0.75" right="0.75" top="1" bottom="1" header="0.5" footer="0.5"/>
  <pageSetup fitToHeight="1" fitToWidth="1" horizontalDpi="600" verticalDpi="600" orientation="portrait" scale="74" r:id="rId1"/>
  <headerFooter alignWithMargins="0">
    <oddHeader>&amp;R&amp;"Times New Roman,Regular"&amp;10 15</oddHeader>
    <oddFooter>&amp;C&amp;"Times New Roman,Regular"&amp;10&amp;A</oddFooter>
  </headerFooter>
</worksheet>
</file>

<file path=xl/worksheets/sheet16.xml><?xml version="1.0" encoding="utf-8"?>
<worksheet xmlns="http://schemas.openxmlformats.org/spreadsheetml/2006/main" xmlns:r="http://schemas.openxmlformats.org/officeDocument/2006/relationships">
  <dimension ref="A1:F5"/>
  <sheetViews>
    <sheetView zoomScalePageLayoutView="0" workbookViewId="0" topLeftCell="A1">
      <selection activeCell="A2" sqref="A2"/>
    </sheetView>
  </sheetViews>
  <sheetFormatPr defaultColWidth="9.00390625" defaultRowHeight="15"/>
  <cols>
    <col min="1" max="6" width="15.57421875" style="1" customWidth="1"/>
    <col min="7" max="16384" width="9.00390625" style="1" customWidth="1"/>
  </cols>
  <sheetData>
    <row r="1" spans="1:6" ht="34.5" customHeight="1">
      <c r="A1" s="542" t="str">
        <f>Cover!C23&amp;Cover!C24&amp;Cover!C25&amp;Cover!C26</f>
        <v>QUARTERLY REPORT</v>
      </c>
      <c r="B1" s="542"/>
      <c r="C1" s="542"/>
      <c r="D1" s="542"/>
      <c r="E1" s="542"/>
      <c r="F1" s="542"/>
    </row>
    <row r="3" spans="1:6" ht="12.75">
      <c r="A3" s="552" t="s">
        <v>488</v>
      </c>
      <c r="B3" s="552"/>
      <c r="C3" s="552"/>
      <c r="D3" s="552"/>
      <c r="E3" s="552"/>
      <c r="F3" s="552"/>
    </row>
    <row r="5" spans="1:6" ht="12.75">
      <c r="A5" s="552" t="s">
        <v>489</v>
      </c>
      <c r="B5" s="552"/>
      <c r="C5" s="552"/>
      <c r="D5" s="552"/>
      <c r="E5" s="552"/>
      <c r="F5" s="552"/>
    </row>
  </sheetData>
  <sheetProtection password="D05B" sheet="1" objects="1" scenarios="1"/>
  <mergeCells count="3">
    <mergeCell ref="A1:F1"/>
    <mergeCell ref="A3:F3"/>
    <mergeCell ref="A5:F5"/>
  </mergeCells>
  <printOptions/>
  <pageMargins left="0.75" right="0.75" top="1" bottom="1" header="0.5" footer="0.5"/>
  <pageSetup horizontalDpi="600" verticalDpi="600" orientation="portrait" scale="87" r:id="rId1"/>
  <headerFooter alignWithMargins="0">
    <oddHeader>&amp;R&amp;"Times New Roman,Regular"&amp;10 16</oddHeader>
    <oddFooter>&amp;C&amp;"Times New Roman,Regular"Schedule E</oddFoot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F5"/>
  <sheetViews>
    <sheetView zoomScalePageLayoutView="0" workbookViewId="0" topLeftCell="A1">
      <selection activeCell="A2" sqref="A2"/>
    </sheetView>
  </sheetViews>
  <sheetFormatPr defaultColWidth="9.140625" defaultRowHeight="15"/>
  <cols>
    <col min="1" max="6" width="15.57421875" style="0" customWidth="1"/>
  </cols>
  <sheetData>
    <row r="1" spans="1:6" ht="34.5" customHeight="1">
      <c r="A1" s="542" t="str">
        <f>Cover!C23&amp;Cover!C24&amp;Cover!C25&amp;Cover!C26</f>
        <v>QUARTERLY REPORT</v>
      </c>
      <c r="B1" s="542"/>
      <c r="C1" s="542"/>
      <c r="D1" s="542"/>
      <c r="E1" s="542"/>
      <c r="F1" s="542"/>
    </row>
    <row r="2" spans="1:6" ht="15">
      <c r="A2" s="1"/>
      <c r="B2" s="1"/>
      <c r="C2" s="1"/>
      <c r="D2" s="1"/>
      <c r="E2" s="1"/>
      <c r="F2" s="1"/>
    </row>
    <row r="3" spans="1:6" ht="15">
      <c r="A3" s="552" t="s">
        <v>782</v>
      </c>
      <c r="B3" s="552"/>
      <c r="C3" s="552"/>
      <c r="D3" s="552"/>
      <c r="E3" s="552"/>
      <c r="F3" s="552"/>
    </row>
    <row r="4" spans="1:6" ht="15">
      <c r="A4" s="1"/>
      <c r="B4" s="1"/>
      <c r="C4" s="1"/>
      <c r="D4" s="1"/>
      <c r="E4" s="1"/>
      <c r="F4" s="1"/>
    </row>
    <row r="5" spans="1:6" ht="15">
      <c r="A5" s="552" t="s">
        <v>1141</v>
      </c>
      <c r="B5" s="552"/>
      <c r="C5" s="552"/>
      <c r="D5" s="552"/>
      <c r="E5" s="552"/>
      <c r="F5" s="552"/>
    </row>
  </sheetData>
  <sheetProtection password="D05B" sheet="1" objects="1" scenarios="1"/>
  <mergeCells count="3">
    <mergeCell ref="A1:F1"/>
    <mergeCell ref="A3:F3"/>
    <mergeCell ref="A5:F5"/>
  </mergeCells>
  <printOptions horizontalCentered="1"/>
  <pageMargins left="0.75" right="0.75" top="1" bottom="1" header="0.5" footer="0.5"/>
  <pageSetup fitToHeight="1" fitToWidth="1" horizontalDpi="600" verticalDpi="600" orientation="portrait" scale="95" r:id="rId1"/>
  <headerFooter alignWithMargins="0">
    <oddHeader>&amp;R&amp;"Times New Roman,Regular"&amp;10 17</oddHeader>
    <oddFooter>&amp;C&amp;"Times New Roman,Regular"&amp;10&amp;A</oddFooter>
  </headerFooter>
</worksheet>
</file>

<file path=xl/worksheets/sheet18.xml><?xml version="1.0" encoding="utf-8"?>
<worksheet xmlns="http://schemas.openxmlformats.org/spreadsheetml/2006/main" xmlns:r="http://schemas.openxmlformats.org/officeDocument/2006/relationships">
  <sheetPr codeName="Sheet25">
    <pageSetUpPr fitToPage="1"/>
  </sheetPr>
  <dimension ref="A1:M96"/>
  <sheetViews>
    <sheetView zoomScalePageLayoutView="0" workbookViewId="0" topLeftCell="A1">
      <selection activeCell="D7" sqref="D7"/>
    </sheetView>
  </sheetViews>
  <sheetFormatPr defaultColWidth="10.28125" defaultRowHeight="15"/>
  <cols>
    <col min="1" max="1" width="2.7109375" style="130" customWidth="1"/>
    <col min="2" max="2" width="15.421875" style="67" customWidth="1"/>
    <col min="3" max="3" width="13.8515625" style="67" customWidth="1"/>
    <col min="4" max="4" width="11.57421875" style="67" customWidth="1"/>
    <col min="5" max="5" width="11.00390625" style="67" customWidth="1"/>
    <col min="6" max="6" width="12.7109375" style="67" customWidth="1"/>
    <col min="7" max="7" width="14.140625" style="67" customWidth="1"/>
    <col min="8" max="8" width="12.57421875" style="67" customWidth="1"/>
    <col min="9" max="16384" width="10.28125" style="67" customWidth="1"/>
  </cols>
  <sheetData>
    <row r="1" spans="1:8" ht="34.5" customHeight="1">
      <c r="A1" s="576" t="str">
        <f>Cover!C23&amp;Cover!C24&amp;Cover!C25&amp;Cover!C26</f>
        <v>QUARTERLY REPORT</v>
      </c>
      <c r="B1" s="577"/>
      <c r="C1" s="577"/>
      <c r="D1" s="577"/>
      <c r="E1" s="577"/>
      <c r="F1" s="577"/>
      <c r="G1" s="577"/>
      <c r="H1" s="577"/>
    </row>
    <row r="3" spans="1:8" ht="15" customHeight="1">
      <c r="A3" s="578" t="s">
        <v>1100</v>
      </c>
      <c r="B3" s="578"/>
      <c r="C3" s="578"/>
      <c r="D3" s="578"/>
      <c r="E3" s="578"/>
      <c r="F3" s="578"/>
      <c r="G3" s="578"/>
      <c r="H3" s="578"/>
    </row>
    <row r="4" spans="1:8" ht="15" customHeight="1">
      <c r="A4" s="579" t="s">
        <v>1101</v>
      </c>
      <c r="B4" s="579"/>
      <c r="C4" s="579"/>
      <c r="D4" s="579"/>
      <c r="E4" s="579"/>
      <c r="F4" s="579"/>
      <c r="G4" s="579"/>
      <c r="H4" s="579"/>
    </row>
    <row r="5" spans="1:7" ht="15" customHeight="1">
      <c r="A5" s="94"/>
      <c r="C5" s="111" t="s">
        <v>1087</v>
      </c>
      <c r="D5" s="296">
        <v>1</v>
      </c>
      <c r="E5" s="296">
        <v>2</v>
      </c>
      <c r="F5" s="111">
        <v>3</v>
      </c>
      <c r="G5" s="68"/>
    </row>
    <row r="6" spans="1:7" ht="49.5" customHeight="1">
      <c r="A6" s="92"/>
      <c r="C6" s="72" t="s">
        <v>1102</v>
      </c>
      <c r="D6" s="71" t="s">
        <v>157</v>
      </c>
      <c r="E6" s="71" t="s">
        <v>158</v>
      </c>
      <c r="F6" s="72" t="s">
        <v>159</v>
      </c>
      <c r="G6" s="73"/>
    </row>
    <row r="7" spans="1:13" ht="15" customHeight="1">
      <c r="A7" s="92"/>
      <c r="C7" s="96" t="s">
        <v>160</v>
      </c>
      <c r="D7" s="97"/>
      <c r="E7" s="98"/>
      <c r="F7" s="79">
        <f>SUM(D7:E7)</f>
        <v>0</v>
      </c>
      <c r="G7" s="90"/>
      <c r="H7" s="90"/>
      <c r="I7" s="90"/>
      <c r="J7" s="90"/>
      <c r="K7" s="90"/>
      <c r="L7" s="90"/>
      <c r="M7" s="90"/>
    </row>
    <row r="8" spans="1:13" ht="15" customHeight="1">
      <c r="A8" s="297" t="s">
        <v>1087</v>
      </c>
      <c r="C8" s="99" t="s">
        <v>161</v>
      </c>
      <c r="D8" s="100"/>
      <c r="E8" s="101"/>
      <c r="F8" s="79">
        <f>SUM(D8:E8)</f>
        <v>0</v>
      </c>
      <c r="G8" s="90"/>
      <c r="H8" s="90"/>
      <c r="I8" s="90"/>
      <c r="J8" s="90"/>
      <c r="K8" s="90"/>
      <c r="L8" s="90"/>
      <c r="M8" s="90"/>
    </row>
    <row r="9" spans="1:13" ht="15" customHeight="1">
      <c r="A9" s="297"/>
      <c r="C9" s="99" t="s">
        <v>162</v>
      </c>
      <c r="D9" s="100"/>
      <c r="E9" s="101"/>
      <c r="F9" s="79">
        <f>SUM(D9:E9)</f>
        <v>0</v>
      </c>
      <c r="G9" s="90"/>
      <c r="H9" s="90"/>
      <c r="I9" s="90"/>
      <c r="J9" s="90"/>
      <c r="K9" s="90"/>
      <c r="L9" s="90"/>
      <c r="M9" s="90"/>
    </row>
    <row r="10" spans="1:13" ht="15" customHeight="1">
      <c r="A10" s="298"/>
      <c r="C10" s="102" t="s">
        <v>163</v>
      </c>
      <c r="D10" s="103"/>
      <c r="E10" s="104"/>
      <c r="F10" s="88">
        <f>SUM(D10:E10)</f>
        <v>0</v>
      </c>
      <c r="G10" s="90"/>
      <c r="H10" s="90"/>
      <c r="I10" s="90"/>
      <c r="J10" s="90"/>
      <c r="K10" s="90"/>
      <c r="L10" s="90"/>
      <c r="M10" s="90"/>
    </row>
    <row r="11" spans="1:13" ht="15" customHeight="1" thickBot="1">
      <c r="A11" s="92"/>
      <c r="C11" s="105" t="s">
        <v>164</v>
      </c>
      <c r="D11" s="106">
        <f>SUM(D7:D10)</f>
        <v>0</v>
      </c>
      <c r="E11" s="107">
        <f>SUM(E7:E10)</f>
        <v>0</v>
      </c>
      <c r="F11" s="89">
        <f>SUM(D11:E11)</f>
        <v>0</v>
      </c>
      <c r="G11" s="90"/>
      <c r="H11" s="90"/>
      <c r="I11" s="90"/>
      <c r="J11" s="90"/>
      <c r="K11" s="90"/>
      <c r="L11" s="90"/>
      <c r="M11" s="90"/>
    </row>
    <row r="12" spans="1:13" ht="15" customHeight="1" thickTop="1">
      <c r="A12" s="92"/>
      <c r="C12" s="92" t="s">
        <v>1087</v>
      </c>
      <c r="D12" s="108" t="s">
        <v>1087</v>
      </c>
      <c r="E12" s="91"/>
      <c r="F12" s="90"/>
      <c r="G12" s="90"/>
      <c r="H12" s="90"/>
      <c r="I12" s="90"/>
      <c r="J12" s="90"/>
      <c r="K12" s="90"/>
      <c r="L12" s="90"/>
      <c r="M12" s="90"/>
    </row>
    <row r="13" spans="1:8" s="90" customFormat="1" ht="15" customHeight="1">
      <c r="A13" s="578" t="s">
        <v>165</v>
      </c>
      <c r="B13" s="578"/>
      <c r="C13" s="578"/>
      <c r="D13" s="578"/>
      <c r="E13" s="578"/>
      <c r="F13" s="578"/>
      <c r="G13" s="578"/>
      <c r="H13" s="578"/>
    </row>
    <row r="14" spans="1:8" ht="55.5" customHeight="1">
      <c r="A14" s="94"/>
      <c r="B14" s="109" t="s">
        <v>1087</v>
      </c>
      <c r="C14" s="570" t="s">
        <v>166</v>
      </c>
      <c r="D14" s="571"/>
      <c r="E14" s="572" t="s">
        <v>167</v>
      </c>
      <c r="F14" s="573"/>
      <c r="G14" s="110"/>
      <c r="H14" s="111">
        <v>7</v>
      </c>
    </row>
    <row r="15" spans="1:8" ht="79.5" customHeight="1">
      <c r="A15" s="299"/>
      <c r="B15" s="112" t="s">
        <v>170</v>
      </c>
      <c r="C15" s="113" t="s">
        <v>171</v>
      </c>
      <c r="D15" s="110" t="s">
        <v>172</v>
      </c>
      <c r="E15" s="110" t="s">
        <v>184</v>
      </c>
      <c r="F15" s="114" t="s">
        <v>185</v>
      </c>
      <c r="G15" s="115" t="s">
        <v>186</v>
      </c>
      <c r="H15" s="115" t="s">
        <v>187</v>
      </c>
    </row>
    <row r="16" spans="1:8" ht="15" customHeight="1">
      <c r="A16" s="300"/>
      <c r="B16" s="116" t="s">
        <v>188</v>
      </c>
      <c r="C16" s="117"/>
      <c r="D16" s="118"/>
      <c r="E16" s="119"/>
      <c r="F16" s="120"/>
      <c r="G16" s="74">
        <f>SUM(C16,E16)</f>
        <v>0</v>
      </c>
      <c r="H16" s="121"/>
    </row>
    <row r="17" spans="1:8" ht="15" customHeight="1">
      <c r="A17" s="300"/>
      <c r="B17" s="122" t="s">
        <v>189</v>
      </c>
      <c r="C17" s="123"/>
      <c r="D17" s="124"/>
      <c r="E17" s="125"/>
      <c r="F17" s="126"/>
      <c r="G17" s="75">
        <f>SUM(C17,E17)</f>
        <v>0</v>
      </c>
      <c r="H17" s="76"/>
    </row>
    <row r="18" spans="1:8" ht="15" customHeight="1">
      <c r="A18" s="92"/>
      <c r="B18" s="127" t="s">
        <v>190</v>
      </c>
      <c r="C18" s="83"/>
      <c r="D18" s="120"/>
      <c r="E18" s="80"/>
      <c r="F18" s="120"/>
      <c r="G18" s="75">
        <f>SUM(C18,E18)</f>
        <v>0</v>
      </c>
      <c r="H18" s="76"/>
    </row>
    <row r="19" spans="1:8" ht="15" customHeight="1">
      <c r="A19" s="92"/>
      <c r="B19" s="128" t="s">
        <v>191</v>
      </c>
      <c r="C19" s="77"/>
      <c r="D19" s="129"/>
      <c r="E19" s="78"/>
      <c r="F19" s="129"/>
      <c r="G19" s="88">
        <f>SUM(C19,E19)</f>
        <v>0</v>
      </c>
      <c r="H19" s="80"/>
    </row>
    <row r="20" spans="1:8" ht="15" customHeight="1">
      <c r="A20" s="92"/>
      <c r="B20" s="301" t="s">
        <v>192</v>
      </c>
      <c r="C20" s="81">
        <f>SUM(C16:C19)</f>
        <v>0</v>
      </c>
      <c r="D20" s="81">
        <f>SUM(D16:D19)</f>
        <v>0</v>
      </c>
      <c r="E20" s="81">
        <f>SUM(E16:E19)</f>
        <v>0</v>
      </c>
      <c r="F20" s="81">
        <f>SUM(F16:F19)</f>
        <v>0</v>
      </c>
      <c r="G20" s="74">
        <f>SUM(C20,E20)</f>
        <v>0</v>
      </c>
      <c r="H20" s="81">
        <f>SUM(H16:H19)</f>
        <v>0</v>
      </c>
    </row>
    <row r="21" spans="1:8" ht="15" customHeight="1">
      <c r="A21" s="92"/>
      <c r="B21" s="91"/>
      <c r="C21" s="91"/>
      <c r="D21" s="90"/>
      <c r="E21" s="90"/>
      <c r="F21" s="90"/>
      <c r="G21" s="302"/>
      <c r="H21" s="302"/>
    </row>
    <row r="22" spans="2:8" ht="12.75">
      <c r="B22" s="575" t="s">
        <v>1029</v>
      </c>
      <c r="C22" s="575"/>
      <c r="D22" s="575"/>
      <c r="E22" s="575"/>
      <c r="F22" s="575"/>
      <c r="G22" s="575"/>
      <c r="H22" s="517"/>
    </row>
    <row r="23" spans="2:8" ht="12.75">
      <c r="B23" s="131">
        <v>1</v>
      </c>
      <c r="C23" s="132">
        <v>2</v>
      </c>
      <c r="D23" s="131">
        <v>3</v>
      </c>
      <c r="E23" s="132">
        <v>4</v>
      </c>
      <c r="F23" s="518" t="s">
        <v>1031</v>
      </c>
      <c r="G23" s="519" t="s">
        <v>1032</v>
      </c>
      <c r="H23" s="90"/>
    </row>
    <row r="24" spans="2:7" ht="81" customHeight="1">
      <c r="B24" s="133" t="s">
        <v>199</v>
      </c>
      <c r="C24" s="565" t="s">
        <v>212</v>
      </c>
      <c r="D24" s="565" t="s">
        <v>215</v>
      </c>
      <c r="E24" s="565" t="s">
        <v>1030</v>
      </c>
      <c r="F24" s="565" t="s">
        <v>220</v>
      </c>
      <c r="G24" s="565" t="s">
        <v>221</v>
      </c>
    </row>
    <row r="25" spans="1:7" ht="15" customHeight="1">
      <c r="A25" s="134" t="s">
        <v>869</v>
      </c>
      <c r="B25" s="135"/>
      <c r="C25" s="566"/>
      <c r="D25" s="566"/>
      <c r="E25" s="574"/>
      <c r="F25" s="566"/>
      <c r="G25" s="566"/>
    </row>
    <row r="26" spans="1:7" ht="12.75">
      <c r="A26" s="134" t="s">
        <v>876</v>
      </c>
      <c r="B26" s="136"/>
      <c r="C26" s="137"/>
      <c r="D26" s="80"/>
      <c r="E26" s="121"/>
      <c r="F26" s="137"/>
      <c r="G26" s="121"/>
    </row>
    <row r="27" spans="1:7" ht="12.75">
      <c r="A27" s="134" t="s">
        <v>877</v>
      </c>
      <c r="B27" s="138"/>
      <c r="C27" s="126"/>
      <c r="D27" s="76"/>
      <c r="E27" s="76"/>
      <c r="F27" s="126"/>
      <c r="G27" s="76"/>
    </row>
    <row r="28" spans="1:7" ht="12.75">
      <c r="A28" s="134" t="s">
        <v>878</v>
      </c>
      <c r="B28" s="136"/>
      <c r="C28" s="137"/>
      <c r="D28" s="80"/>
      <c r="E28" s="80"/>
      <c r="F28" s="137"/>
      <c r="G28" s="76"/>
    </row>
    <row r="29" spans="1:7" ht="12.75">
      <c r="A29" s="134" t="s">
        <v>879</v>
      </c>
      <c r="B29" s="138"/>
      <c r="C29" s="126"/>
      <c r="D29" s="76"/>
      <c r="E29" s="76"/>
      <c r="F29" s="126"/>
      <c r="G29" s="76"/>
    </row>
    <row r="30" spans="1:7" ht="12.75">
      <c r="A30" s="134" t="s">
        <v>880</v>
      </c>
      <c r="B30" s="136"/>
      <c r="C30" s="137"/>
      <c r="D30" s="80"/>
      <c r="E30" s="80"/>
      <c r="F30" s="137"/>
      <c r="G30" s="76"/>
    </row>
    <row r="31" spans="1:7" ht="12.75">
      <c r="A31" s="134" t="s">
        <v>881</v>
      </c>
      <c r="B31" s="138"/>
      <c r="C31" s="126"/>
      <c r="D31" s="76"/>
      <c r="E31" s="76"/>
      <c r="F31" s="126"/>
      <c r="G31" s="76"/>
    </row>
    <row r="32" spans="1:7" ht="12.75">
      <c r="A32" s="134" t="s">
        <v>882</v>
      </c>
      <c r="B32" s="136"/>
      <c r="C32" s="137"/>
      <c r="D32" s="80"/>
      <c r="E32" s="80"/>
      <c r="F32" s="137"/>
      <c r="G32" s="76"/>
    </row>
    <row r="33" spans="1:7" ht="12.75">
      <c r="A33" s="134" t="s">
        <v>891</v>
      </c>
      <c r="B33" s="138"/>
      <c r="C33" s="126"/>
      <c r="D33" s="76"/>
      <c r="E33" s="76"/>
      <c r="F33" s="126"/>
      <c r="G33" s="76"/>
    </row>
    <row r="34" spans="1:7" ht="12.75">
      <c r="A34" s="134" t="s">
        <v>892</v>
      </c>
      <c r="B34" s="136"/>
      <c r="C34" s="137"/>
      <c r="D34" s="80"/>
      <c r="E34" s="80"/>
      <c r="F34" s="137"/>
      <c r="G34" s="76"/>
    </row>
    <row r="35" spans="1:7" ht="12.75">
      <c r="A35" s="134" t="s">
        <v>893</v>
      </c>
      <c r="B35" s="138"/>
      <c r="C35" s="126"/>
      <c r="D35" s="76"/>
      <c r="E35" s="76"/>
      <c r="F35" s="126"/>
      <c r="G35" s="76"/>
    </row>
    <row r="36" spans="1:7" ht="12.75">
      <c r="A36" s="134" t="s">
        <v>894</v>
      </c>
      <c r="B36" s="138"/>
      <c r="C36" s="126"/>
      <c r="D36" s="76"/>
      <c r="E36" s="76"/>
      <c r="F36" s="126"/>
      <c r="G36" s="76"/>
    </row>
    <row r="37" spans="1:7" ht="12.75">
      <c r="A37" s="134" t="s">
        <v>895</v>
      </c>
      <c r="B37" s="136"/>
      <c r="C37" s="120"/>
      <c r="D37" s="80"/>
      <c r="E37" s="80"/>
      <c r="F37" s="120"/>
      <c r="G37" s="80"/>
    </row>
    <row r="38" spans="1:7" ht="66.75" customHeight="1">
      <c r="A38" s="134"/>
      <c r="B38" s="567" t="s">
        <v>844</v>
      </c>
      <c r="C38" s="568"/>
      <c r="D38" s="568"/>
      <c r="E38" s="568"/>
      <c r="F38" s="568"/>
      <c r="G38" s="569"/>
    </row>
    <row r="39" spans="1:8" ht="27.75" customHeight="1">
      <c r="A39" s="134" t="s">
        <v>200</v>
      </c>
      <c r="B39" s="559" t="s">
        <v>636</v>
      </c>
      <c r="C39" s="560"/>
      <c r="D39" s="560"/>
      <c r="E39" s="560"/>
      <c r="F39" s="560"/>
      <c r="G39" s="561"/>
      <c r="H39" s="521"/>
    </row>
    <row r="40" spans="1:8" ht="165.75" customHeight="1">
      <c r="A40" s="535" t="s">
        <v>896</v>
      </c>
      <c r="B40" s="562"/>
      <c r="C40" s="563"/>
      <c r="D40" s="563"/>
      <c r="E40" s="563"/>
      <c r="F40" s="563"/>
      <c r="G40" s="564"/>
      <c r="H40" s="522"/>
    </row>
    <row r="41" spans="2:8" ht="12.75" customHeight="1">
      <c r="B41" s="516"/>
      <c r="C41" s="516"/>
      <c r="D41" s="516"/>
      <c r="E41" s="516"/>
      <c r="F41" s="516"/>
      <c r="G41" s="516"/>
      <c r="H41" s="516"/>
    </row>
    <row r="42" spans="2:8" ht="12.75">
      <c r="B42" s="69"/>
      <c r="C42" s="69"/>
      <c r="D42" s="69"/>
      <c r="E42" s="69"/>
      <c r="F42" s="69"/>
      <c r="G42" s="69"/>
      <c r="H42" s="69"/>
    </row>
    <row r="43" spans="2:8" ht="12.75">
      <c r="B43" s="520"/>
      <c r="C43" s="520"/>
      <c r="D43" s="520"/>
      <c r="E43" s="520"/>
      <c r="F43" s="520"/>
      <c r="G43" s="520"/>
      <c r="H43" s="520"/>
    </row>
    <row r="44" spans="2:8" ht="12.75">
      <c r="B44" s="520"/>
      <c r="C44" s="520"/>
      <c r="D44" s="520"/>
      <c r="E44" s="520"/>
      <c r="F44" s="520"/>
      <c r="G44" s="520"/>
      <c r="H44" s="520"/>
    </row>
    <row r="45" spans="2:8" ht="12.75">
      <c r="B45" s="520"/>
      <c r="C45" s="520"/>
      <c r="D45" s="520"/>
      <c r="E45" s="520"/>
      <c r="F45" s="520"/>
      <c r="G45" s="520"/>
      <c r="H45" s="520"/>
    </row>
    <row r="46" spans="2:8" ht="12.75">
      <c r="B46" s="520"/>
      <c r="C46" s="520"/>
      <c r="D46" s="520"/>
      <c r="E46" s="520"/>
      <c r="F46" s="520"/>
      <c r="G46" s="520"/>
      <c r="H46" s="520"/>
    </row>
    <row r="47" spans="2:8" ht="12.75">
      <c r="B47" s="520"/>
      <c r="C47" s="520"/>
      <c r="D47" s="520"/>
      <c r="E47" s="520"/>
      <c r="F47" s="520"/>
      <c r="G47" s="520"/>
      <c r="H47" s="520"/>
    </row>
    <row r="48" spans="2:8" ht="12.75">
      <c r="B48" s="520"/>
      <c r="C48" s="520"/>
      <c r="D48" s="520"/>
      <c r="E48" s="520"/>
      <c r="F48" s="520"/>
      <c r="G48" s="520"/>
      <c r="H48" s="520"/>
    </row>
    <row r="49" spans="2:8" ht="12.75">
      <c r="B49" s="520"/>
      <c r="C49" s="520"/>
      <c r="D49" s="520"/>
      <c r="E49" s="520"/>
      <c r="F49" s="520"/>
      <c r="G49" s="520"/>
      <c r="H49" s="520"/>
    </row>
    <row r="50" spans="2:8" ht="12.75">
      <c r="B50" s="520"/>
      <c r="C50" s="520"/>
      <c r="D50" s="520"/>
      <c r="E50" s="520"/>
      <c r="F50" s="520"/>
      <c r="G50" s="520"/>
      <c r="H50" s="520"/>
    </row>
    <row r="51" spans="2:8" ht="12.75">
      <c r="B51" s="520"/>
      <c r="C51" s="520"/>
      <c r="D51" s="520"/>
      <c r="E51" s="520"/>
      <c r="F51" s="520"/>
      <c r="G51" s="520"/>
      <c r="H51" s="520"/>
    </row>
    <row r="52" spans="2:8" ht="12.75">
      <c r="B52" s="520"/>
      <c r="C52" s="520"/>
      <c r="D52" s="520"/>
      <c r="E52" s="520"/>
      <c r="F52" s="520"/>
      <c r="G52" s="520"/>
      <c r="H52" s="520"/>
    </row>
    <row r="53" spans="2:8" ht="12.75">
      <c r="B53" s="520"/>
      <c r="C53" s="520"/>
      <c r="D53" s="520"/>
      <c r="E53" s="520"/>
      <c r="F53" s="520"/>
      <c r="G53" s="520"/>
      <c r="H53" s="520"/>
    </row>
    <row r="54" spans="2:8" ht="12.75">
      <c r="B54" s="520"/>
      <c r="C54" s="520"/>
      <c r="D54" s="520"/>
      <c r="E54" s="520"/>
      <c r="F54" s="520"/>
      <c r="G54" s="520"/>
      <c r="H54" s="520"/>
    </row>
    <row r="55" spans="2:8" ht="12.75">
      <c r="B55" s="520"/>
      <c r="C55" s="520"/>
      <c r="D55" s="520"/>
      <c r="E55" s="520"/>
      <c r="F55" s="520"/>
      <c r="G55" s="520"/>
      <c r="H55" s="520"/>
    </row>
    <row r="56" spans="2:8" ht="12.75">
      <c r="B56" s="520"/>
      <c r="C56" s="520"/>
      <c r="D56" s="520"/>
      <c r="E56" s="520"/>
      <c r="F56" s="520"/>
      <c r="G56" s="520"/>
      <c r="H56" s="520"/>
    </row>
    <row r="57" spans="2:8" ht="12.75">
      <c r="B57" s="520"/>
      <c r="C57" s="520"/>
      <c r="D57" s="520"/>
      <c r="E57" s="520"/>
      <c r="F57" s="520"/>
      <c r="G57" s="520"/>
      <c r="H57" s="520"/>
    </row>
    <row r="58" spans="2:8" ht="12.75">
      <c r="B58" s="520"/>
      <c r="C58" s="520"/>
      <c r="D58" s="520"/>
      <c r="E58" s="520"/>
      <c r="F58" s="520"/>
      <c r="G58" s="520"/>
      <c r="H58" s="520"/>
    </row>
    <row r="59" spans="2:8" ht="12.75">
      <c r="B59" s="520"/>
      <c r="C59" s="520"/>
      <c r="D59" s="520"/>
      <c r="E59" s="520"/>
      <c r="F59" s="520"/>
      <c r="G59" s="520"/>
      <c r="H59" s="520"/>
    </row>
    <row r="60" spans="2:8" ht="12.75">
      <c r="B60" s="520"/>
      <c r="C60" s="520"/>
      <c r="D60" s="520"/>
      <c r="E60" s="520"/>
      <c r="F60" s="520"/>
      <c r="G60" s="520"/>
      <c r="H60" s="520"/>
    </row>
    <row r="61" spans="2:8" ht="12.75">
      <c r="B61" s="520"/>
      <c r="C61" s="520"/>
      <c r="D61" s="520"/>
      <c r="E61" s="520"/>
      <c r="F61" s="520"/>
      <c r="G61" s="520"/>
      <c r="H61" s="520"/>
    </row>
    <row r="62" spans="2:8" ht="12.75">
      <c r="B62" s="520"/>
      <c r="C62" s="520"/>
      <c r="D62" s="520"/>
      <c r="E62" s="520"/>
      <c r="F62" s="520"/>
      <c r="G62" s="520"/>
      <c r="H62" s="520"/>
    </row>
    <row r="63" spans="2:8" ht="12.75">
      <c r="B63" s="520"/>
      <c r="C63" s="520"/>
      <c r="D63" s="520"/>
      <c r="E63" s="520"/>
      <c r="F63" s="520"/>
      <c r="G63" s="520"/>
      <c r="H63" s="520"/>
    </row>
    <row r="64" spans="2:8" ht="12.75">
      <c r="B64" s="520"/>
      <c r="C64" s="520"/>
      <c r="D64" s="520"/>
      <c r="E64" s="520"/>
      <c r="F64" s="520"/>
      <c r="G64" s="520"/>
      <c r="H64" s="520"/>
    </row>
    <row r="65" spans="2:8" ht="12.75">
      <c r="B65" s="520"/>
      <c r="C65" s="520"/>
      <c r="D65" s="520"/>
      <c r="E65" s="520"/>
      <c r="F65" s="520"/>
      <c r="G65" s="520"/>
      <c r="H65" s="520"/>
    </row>
    <row r="66" spans="2:8" ht="12.75">
      <c r="B66" s="520"/>
      <c r="C66" s="520"/>
      <c r="D66" s="520"/>
      <c r="E66" s="520"/>
      <c r="F66" s="520"/>
      <c r="G66" s="520"/>
      <c r="H66" s="520"/>
    </row>
    <row r="67" spans="2:8" ht="12.75">
      <c r="B67" s="520"/>
      <c r="C67" s="520"/>
      <c r="D67" s="520"/>
      <c r="E67" s="520"/>
      <c r="F67" s="520"/>
      <c r="G67" s="520"/>
      <c r="H67" s="520"/>
    </row>
    <row r="68" spans="2:8" ht="12.75">
      <c r="B68" s="520"/>
      <c r="C68" s="520"/>
      <c r="D68" s="520"/>
      <c r="E68" s="520"/>
      <c r="F68" s="520"/>
      <c r="G68" s="520"/>
      <c r="H68" s="520"/>
    </row>
    <row r="69" spans="2:8" ht="12.75">
      <c r="B69" s="520"/>
      <c r="C69" s="520"/>
      <c r="D69" s="520"/>
      <c r="E69" s="520"/>
      <c r="F69" s="520"/>
      <c r="G69" s="520"/>
      <c r="H69" s="520"/>
    </row>
    <row r="70" spans="2:8" ht="12.75">
      <c r="B70" s="520"/>
      <c r="C70" s="520"/>
      <c r="D70" s="520"/>
      <c r="E70" s="520"/>
      <c r="F70" s="520"/>
      <c r="G70" s="520"/>
      <c r="H70" s="520"/>
    </row>
    <row r="71" spans="2:8" ht="12.75">
      <c r="B71" s="520"/>
      <c r="C71" s="520"/>
      <c r="D71" s="520"/>
      <c r="E71" s="520"/>
      <c r="F71" s="520"/>
      <c r="G71" s="520"/>
      <c r="H71" s="520"/>
    </row>
    <row r="72" spans="2:8" ht="12.75">
      <c r="B72" s="520"/>
      <c r="C72" s="520"/>
      <c r="D72" s="520"/>
      <c r="E72" s="520"/>
      <c r="F72" s="520"/>
      <c r="G72" s="520"/>
      <c r="H72" s="520"/>
    </row>
    <row r="73" spans="2:8" ht="12.75">
      <c r="B73" s="520"/>
      <c r="C73" s="520"/>
      <c r="D73" s="520"/>
      <c r="E73" s="520"/>
      <c r="F73" s="520"/>
      <c r="G73" s="520"/>
      <c r="H73" s="520"/>
    </row>
    <row r="74" spans="2:8" ht="12.75">
      <c r="B74" s="520"/>
      <c r="C74" s="520"/>
      <c r="D74" s="520"/>
      <c r="E74" s="520"/>
      <c r="F74" s="520"/>
      <c r="G74" s="520"/>
      <c r="H74" s="520"/>
    </row>
    <row r="75" spans="2:8" ht="12.75">
      <c r="B75" s="520"/>
      <c r="C75" s="520"/>
      <c r="D75" s="520"/>
      <c r="E75" s="520"/>
      <c r="F75" s="520"/>
      <c r="G75" s="520"/>
      <c r="H75" s="520"/>
    </row>
    <row r="76" spans="2:8" ht="12.75">
      <c r="B76" s="520"/>
      <c r="C76" s="520"/>
      <c r="D76" s="520"/>
      <c r="E76" s="520"/>
      <c r="F76" s="520"/>
      <c r="G76" s="520"/>
      <c r="H76" s="520"/>
    </row>
    <row r="77" spans="2:8" ht="12.75">
      <c r="B77" s="520"/>
      <c r="C77" s="520"/>
      <c r="D77" s="520"/>
      <c r="E77" s="520"/>
      <c r="F77" s="520"/>
      <c r="G77" s="520"/>
      <c r="H77" s="520"/>
    </row>
    <row r="78" spans="2:8" ht="12.75">
      <c r="B78" s="520"/>
      <c r="C78" s="520"/>
      <c r="D78" s="520"/>
      <c r="E78" s="520"/>
      <c r="F78" s="520"/>
      <c r="G78" s="520"/>
      <c r="H78" s="520"/>
    </row>
    <row r="79" spans="2:8" ht="12.75">
      <c r="B79" s="520"/>
      <c r="C79" s="520"/>
      <c r="D79" s="520"/>
      <c r="E79" s="520"/>
      <c r="F79" s="520"/>
      <c r="G79" s="520"/>
      <c r="H79" s="520"/>
    </row>
    <row r="80" spans="2:8" ht="12.75">
      <c r="B80" s="520"/>
      <c r="C80" s="520"/>
      <c r="D80" s="520"/>
      <c r="E80" s="520"/>
      <c r="F80" s="520"/>
      <c r="G80" s="520"/>
      <c r="H80" s="520"/>
    </row>
    <row r="81" spans="2:8" ht="12.75">
      <c r="B81" s="520"/>
      <c r="C81" s="520"/>
      <c r="D81" s="520"/>
      <c r="E81" s="520"/>
      <c r="F81" s="520"/>
      <c r="G81" s="520"/>
      <c r="H81" s="520"/>
    </row>
    <row r="82" spans="2:8" ht="12.75">
      <c r="B82" s="520"/>
      <c r="C82" s="520"/>
      <c r="D82" s="520"/>
      <c r="E82" s="520"/>
      <c r="F82" s="520"/>
      <c r="G82" s="520"/>
      <c r="H82" s="520"/>
    </row>
    <row r="83" spans="2:8" ht="12.75">
      <c r="B83" s="520"/>
      <c r="C83" s="520"/>
      <c r="D83" s="520"/>
      <c r="E83" s="520"/>
      <c r="F83" s="520"/>
      <c r="G83" s="520"/>
      <c r="H83" s="520"/>
    </row>
    <row r="84" spans="2:8" ht="12.75">
      <c r="B84" s="520"/>
      <c r="C84" s="520"/>
      <c r="D84" s="520"/>
      <c r="E84" s="520"/>
      <c r="F84" s="520"/>
      <c r="G84" s="520"/>
      <c r="H84" s="520"/>
    </row>
    <row r="85" spans="2:8" ht="12.75">
      <c r="B85" s="520"/>
      <c r="C85" s="520"/>
      <c r="D85" s="520"/>
      <c r="E85" s="520"/>
      <c r="F85" s="520"/>
      <c r="G85" s="520"/>
      <c r="H85" s="520"/>
    </row>
    <row r="86" spans="2:8" ht="12.75">
      <c r="B86" s="520"/>
      <c r="C86" s="520"/>
      <c r="D86" s="520"/>
      <c r="E86" s="520"/>
      <c r="F86" s="520"/>
      <c r="G86" s="520"/>
      <c r="H86" s="520"/>
    </row>
    <row r="87" spans="2:8" ht="12.75">
      <c r="B87" s="520"/>
      <c r="C87" s="520"/>
      <c r="D87" s="520"/>
      <c r="E87" s="520"/>
      <c r="F87" s="520"/>
      <c r="G87" s="520"/>
      <c r="H87" s="520"/>
    </row>
    <row r="88" spans="2:8" ht="12.75">
      <c r="B88" s="520"/>
      <c r="C88" s="520"/>
      <c r="D88" s="520"/>
      <c r="E88" s="520"/>
      <c r="F88" s="520"/>
      <c r="G88" s="520"/>
      <c r="H88" s="520"/>
    </row>
    <row r="89" spans="2:8" ht="12.75">
      <c r="B89" s="520"/>
      <c r="C89" s="520"/>
      <c r="D89" s="520"/>
      <c r="E89" s="520"/>
      <c r="F89" s="520"/>
      <c r="G89" s="520"/>
      <c r="H89" s="520"/>
    </row>
    <row r="90" spans="2:8" ht="12.75">
      <c r="B90" s="520"/>
      <c r="C90" s="520"/>
      <c r="D90" s="520"/>
      <c r="E90" s="520"/>
      <c r="F90" s="520"/>
      <c r="G90" s="520"/>
      <c r="H90" s="520"/>
    </row>
    <row r="91" spans="2:8" ht="12.75">
      <c r="B91" s="520"/>
      <c r="C91" s="520"/>
      <c r="D91" s="520"/>
      <c r="E91" s="520"/>
      <c r="F91" s="520"/>
      <c r="G91" s="520"/>
      <c r="H91" s="520"/>
    </row>
    <row r="92" spans="2:8" ht="12.75">
      <c r="B92" s="520"/>
      <c r="C92" s="520"/>
      <c r="D92" s="520"/>
      <c r="E92" s="520"/>
      <c r="F92" s="520"/>
      <c r="G92" s="520"/>
      <c r="H92" s="520"/>
    </row>
    <row r="93" spans="2:8" ht="12.75">
      <c r="B93" s="520"/>
      <c r="C93" s="520"/>
      <c r="D93" s="520"/>
      <c r="E93" s="520"/>
      <c r="F93" s="520"/>
      <c r="G93" s="520"/>
      <c r="H93" s="520"/>
    </row>
    <row r="94" spans="2:8" ht="12.75">
      <c r="B94" s="520"/>
      <c r="C94" s="520"/>
      <c r="D94" s="520"/>
      <c r="E94" s="520"/>
      <c r="F94" s="520"/>
      <c r="G94" s="520"/>
      <c r="H94" s="520"/>
    </row>
    <row r="95" spans="2:8" ht="12.75">
      <c r="B95" s="520"/>
      <c r="C95" s="520"/>
      <c r="D95" s="520"/>
      <c r="E95" s="520"/>
      <c r="F95" s="520"/>
      <c r="G95" s="520"/>
      <c r="H95" s="520"/>
    </row>
    <row r="96" spans="2:8" ht="12.75">
      <c r="B96" s="520"/>
      <c r="C96" s="520"/>
      <c r="D96" s="520"/>
      <c r="E96" s="520"/>
      <c r="F96" s="520"/>
      <c r="G96" s="520"/>
      <c r="H96" s="520"/>
    </row>
  </sheetData>
  <sheetProtection password="D05B" sheet="1"/>
  <mergeCells count="15">
    <mergeCell ref="C14:D14"/>
    <mergeCell ref="E14:F14"/>
    <mergeCell ref="D24:D25"/>
    <mergeCell ref="E24:E25"/>
    <mergeCell ref="B22:G22"/>
    <mergeCell ref="A1:H1"/>
    <mergeCell ref="A3:H3"/>
    <mergeCell ref="A4:H4"/>
    <mergeCell ref="A13:H13"/>
    <mergeCell ref="B39:G39"/>
    <mergeCell ref="B40:G40"/>
    <mergeCell ref="F24:F25"/>
    <mergeCell ref="G24:G25"/>
    <mergeCell ref="C24:C25"/>
    <mergeCell ref="B38:G38"/>
  </mergeCells>
  <dataValidations count="1">
    <dataValidation type="textLength" operator="lessThanOrEqual" allowBlank="1" showInputMessage="1" showErrorMessage="1" errorTitle="Too Many Characters" error="The maximum number of characters that can be entered is 105." sqref="B25:B38">
      <formula1>150</formula1>
    </dataValidation>
  </dataValidations>
  <printOptions horizontalCentered="1"/>
  <pageMargins left="0.75" right="0.75" top="1" bottom="1" header="0.5" footer="0.5"/>
  <pageSetup fitToHeight="1" fitToWidth="1" horizontalDpi="600" verticalDpi="600" orientation="portrait" scale="66" r:id="rId1"/>
  <headerFooter alignWithMargins="0">
    <oddHeader>&amp;R&amp;"Times New Roman,Regular"&amp;10 18</oddHeader>
    <oddFooter>&amp;C&amp;"Times New Roman,Regular"&amp;10&amp;A</oddFooter>
  </headerFooter>
  <rowBreaks count="1" manualBreakCount="1">
    <brk id="40" max="255" man="1"/>
  </rowBreaks>
  <ignoredErrors>
    <ignoredError sqref="F23:G23" numberStoredAsText="1"/>
  </ignoredErrors>
</worksheet>
</file>

<file path=xl/worksheets/sheet19.xml><?xml version="1.0" encoding="utf-8"?>
<worksheet xmlns="http://schemas.openxmlformats.org/spreadsheetml/2006/main" xmlns:r="http://schemas.openxmlformats.org/officeDocument/2006/relationships">
  <sheetPr codeName="Sheet26">
    <pageSetUpPr fitToPage="1"/>
  </sheetPr>
  <dimension ref="A1:G69"/>
  <sheetViews>
    <sheetView zoomScalePageLayoutView="0" workbookViewId="0" topLeftCell="A1">
      <selection activeCell="B9" sqref="B9"/>
    </sheetView>
  </sheetViews>
  <sheetFormatPr defaultColWidth="10.00390625" defaultRowHeight="15"/>
  <cols>
    <col min="1" max="1" width="2.7109375" style="140" customWidth="1"/>
    <col min="2" max="2" width="19.7109375" style="6" customWidth="1"/>
    <col min="3" max="7" width="14.00390625" style="6" customWidth="1"/>
    <col min="8" max="16384" width="10.00390625" style="6" customWidth="1"/>
  </cols>
  <sheetData>
    <row r="1" spans="1:7" ht="34.5" customHeight="1">
      <c r="A1" s="556" t="str">
        <f>Cover!C23&amp;Cover!C24&amp;Cover!C25&amp;Cover!C26</f>
        <v>QUARTERLY REPORT</v>
      </c>
      <c r="B1" s="577"/>
      <c r="C1" s="577"/>
      <c r="D1" s="577"/>
      <c r="E1" s="577"/>
      <c r="F1" s="577"/>
      <c r="G1" s="577"/>
    </row>
    <row r="3" spans="2:7" ht="15" customHeight="1">
      <c r="B3" s="580" t="s">
        <v>201</v>
      </c>
      <c r="C3" s="580"/>
      <c r="D3" s="580"/>
      <c r="E3" s="580"/>
      <c r="F3" s="580"/>
      <c r="G3" s="580"/>
    </row>
    <row r="4" spans="1:7" s="5" customFormat="1" ht="26.25" customHeight="1">
      <c r="A4" s="140"/>
      <c r="B4" s="581" t="s">
        <v>338</v>
      </c>
      <c r="C4" s="581"/>
      <c r="D4" s="581"/>
      <c r="E4" s="581"/>
      <c r="F4" s="581"/>
      <c r="G4" s="581"/>
    </row>
    <row r="5" spans="2:7" ht="15" customHeight="1">
      <c r="B5" s="304"/>
      <c r="C5" s="304"/>
      <c r="D5" s="304"/>
      <c r="E5" s="304"/>
      <c r="F5" s="304"/>
      <c r="G5" s="304"/>
    </row>
    <row r="6" spans="1:7" s="5" customFormat="1" ht="12.75">
      <c r="A6" s="140"/>
      <c r="B6" s="141">
        <v>1</v>
      </c>
      <c r="C6" s="10">
        <v>2</v>
      </c>
      <c r="D6" s="9">
        <v>3</v>
      </c>
      <c r="E6" s="10">
        <v>4</v>
      </c>
      <c r="F6" s="9">
        <v>5</v>
      </c>
      <c r="G6" s="10">
        <v>6</v>
      </c>
    </row>
    <row r="7" spans="1:7" s="5" customFormat="1" ht="12.75">
      <c r="A7" s="140"/>
      <c r="B7" s="142"/>
      <c r="C7" s="143"/>
      <c r="D7" s="144"/>
      <c r="E7" s="143"/>
      <c r="F7" s="144"/>
      <c r="G7" s="143"/>
    </row>
    <row r="8" spans="1:7" s="5" customFormat="1" ht="12.75">
      <c r="A8" s="145" t="s">
        <v>858</v>
      </c>
      <c r="B8" s="135" t="s">
        <v>199</v>
      </c>
      <c r="C8" s="14" t="s">
        <v>1090</v>
      </c>
      <c r="D8" s="13" t="s">
        <v>1091</v>
      </c>
      <c r="E8" s="14" t="s">
        <v>1092</v>
      </c>
      <c r="F8" s="13" t="s">
        <v>1093</v>
      </c>
      <c r="G8" s="14" t="s">
        <v>931</v>
      </c>
    </row>
    <row r="9" spans="1:7" ht="12.75">
      <c r="A9" s="145" t="s">
        <v>859</v>
      </c>
      <c r="B9" s="146"/>
      <c r="C9" s="17"/>
      <c r="D9" s="18"/>
      <c r="E9" s="17"/>
      <c r="F9" s="18"/>
      <c r="G9" s="54">
        <f>SUM(C9:F9)</f>
        <v>0</v>
      </c>
    </row>
    <row r="10" spans="1:7" ht="12.75">
      <c r="A10" s="145" t="s">
        <v>860</v>
      </c>
      <c r="B10" s="147"/>
      <c r="C10" s="22"/>
      <c r="D10" s="23"/>
      <c r="E10" s="22"/>
      <c r="F10" s="23"/>
      <c r="G10" s="55">
        <f aca="true" t="shared" si="0" ref="G10:G20">SUM(C10:F10)</f>
        <v>0</v>
      </c>
    </row>
    <row r="11" spans="1:7" ht="12.75">
      <c r="A11" s="145" t="s">
        <v>861</v>
      </c>
      <c r="B11" s="146"/>
      <c r="C11" s="17"/>
      <c r="D11" s="18"/>
      <c r="E11" s="17"/>
      <c r="F11" s="18"/>
      <c r="G11" s="55">
        <f t="shared" si="0"/>
        <v>0</v>
      </c>
    </row>
    <row r="12" spans="1:7" ht="12.75">
      <c r="A12" s="145" t="s">
        <v>862</v>
      </c>
      <c r="B12" s="147"/>
      <c r="C12" s="22"/>
      <c r="D12" s="23"/>
      <c r="E12" s="22"/>
      <c r="F12" s="23"/>
      <c r="G12" s="55">
        <f t="shared" si="0"/>
        <v>0</v>
      </c>
    </row>
    <row r="13" spans="1:7" ht="12.75">
      <c r="A13" s="145" t="s">
        <v>863</v>
      </c>
      <c r="B13" s="146"/>
      <c r="C13" s="17"/>
      <c r="D13" s="24"/>
      <c r="E13" s="17"/>
      <c r="F13" s="24"/>
      <c r="G13" s="55">
        <f t="shared" si="0"/>
        <v>0</v>
      </c>
    </row>
    <row r="14" spans="1:7" ht="12.75">
      <c r="A14" s="145" t="s">
        <v>864</v>
      </c>
      <c r="B14" s="148"/>
      <c r="C14" s="26"/>
      <c r="D14" s="27"/>
      <c r="E14" s="26"/>
      <c r="F14" s="27"/>
      <c r="G14" s="55">
        <f t="shared" si="0"/>
        <v>0</v>
      </c>
    </row>
    <row r="15" spans="1:7" ht="12.75">
      <c r="A15" s="145" t="s">
        <v>865</v>
      </c>
      <c r="B15" s="148"/>
      <c r="C15" s="26"/>
      <c r="D15" s="27"/>
      <c r="E15" s="26"/>
      <c r="F15" s="27"/>
      <c r="G15" s="55">
        <f t="shared" si="0"/>
        <v>0</v>
      </c>
    </row>
    <row r="16" spans="1:7" ht="12.75">
      <c r="A16" s="145" t="s">
        <v>866</v>
      </c>
      <c r="B16" s="148"/>
      <c r="C16" s="26"/>
      <c r="D16" s="27"/>
      <c r="E16" s="26"/>
      <c r="F16" s="27"/>
      <c r="G16" s="55">
        <f t="shared" si="0"/>
        <v>0</v>
      </c>
    </row>
    <row r="17" spans="1:7" ht="12.75">
      <c r="A17" s="145" t="s">
        <v>867</v>
      </c>
      <c r="B17" s="148"/>
      <c r="C17" s="26"/>
      <c r="D17" s="27"/>
      <c r="E17" s="26"/>
      <c r="F17" s="27"/>
      <c r="G17" s="55">
        <f t="shared" si="0"/>
        <v>0</v>
      </c>
    </row>
    <row r="18" spans="1:7" ht="12.75">
      <c r="A18" s="145" t="s">
        <v>869</v>
      </c>
      <c r="B18" s="148"/>
      <c r="C18" s="26"/>
      <c r="D18" s="27"/>
      <c r="E18" s="26"/>
      <c r="F18" s="27"/>
      <c r="G18" s="55">
        <f t="shared" si="0"/>
        <v>0</v>
      </c>
    </row>
    <row r="19" spans="1:7" ht="12.75">
      <c r="A19" s="145" t="s">
        <v>876</v>
      </c>
      <c r="B19" s="148"/>
      <c r="C19" s="26"/>
      <c r="D19" s="27"/>
      <c r="E19" s="26"/>
      <c r="F19" s="27"/>
      <c r="G19" s="55">
        <f t="shared" si="0"/>
        <v>0</v>
      </c>
    </row>
    <row r="20" spans="1:7" ht="12.75">
      <c r="A20" s="145" t="s">
        <v>877</v>
      </c>
      <c r="B20" s="149"/>
      <c r="C20" s="31"/>
      <c r="D20" s="32"/>
      <c r="E20" s="31"/>
      <c r="F20" s="32"/>
      <c r="G20" s="33">
        <f t="shared" si="0"/>
        <v>0</v>
      </c>
    </row>
    <row r="21" spans="2:7" ht="12.75">
      <c r="B21" s="150"/>
      <c r="C21" s="150"/>
      <c r="D21" s="150"/>
      <c r="E21" s="150"/>
      <c r="F21" s="150"/>
      <c r="G21" s="150"/>
    </row>
    <row r="22" spans="2:7" ht="27" customHeight="1">
      <c r="B22" s="582"/>
      <c r="C22" s="582"/>
      <c r="D22" s="582"/>
      <c r="E22" s="582"/>
      <c r="F22" s="582"/>
      <c r="G22" s="582"/>
    </row>
    <row r="23" spans="2:7" ht="12.75">
      <c r="B23" s="150"/>
      <c r="C23" s="150"/>
      <c r="D23" s="150"/>
      <c r="E23" s="150"/>
      <c r="F23" s="150"/>
      <c r="G23" s="150"/>
    </row>
    <row r="24" spans="1:7" s="153" customFormat="1" ht="12.75">
      <c r="A24" s="151"/>
      <c r="B24" s="152"/>
      <c r="C24" s="152"/>
      <c r="D24" s="152"/>
      <c r="E24" s="152"/>
      <c r="F24" s="152"/>
      <c r="G24" s="152"/>
    </row>
    <row r="25" spans="2:7" ht="12.75">
      <c r="B25" s="150"/>
      <c r="C25" s="150"/>
      <c r="D25" s="150"/>
      <c r="E25" s="150"/>
      <c r="F25" s="150"/>
      <c r="G25" s="150"/>
    </row>
    <row r="26" spans="2:7" ht="12.75">
      <c r="B26" s="150"/>
      <c r="C26" s="150"/>
      <c r="D26" s="150"/>
      <c r="E26" s="150"/>
      <c r="F26" s="150"/>
      <c r="G26" s="150"/>
    </row>
    <row r="27" spans="2:7" ht="12.75">
      <c r="B27" s="150"/>
      <c r="C27" s="150"/>
      <c r="D27" s="150"/>
      <c r="E27" s="150"/>
      <c r="F27" s="150"/>
      <c r="G27" s="150"/>
    </row>
    <row r="28" spans="2:7" ht="12.75">
      <c r="B28" s="150"/>
      <c r="C28" s="150"/>
      <c r="D28" s="150"/>
      <c r="E28" s="150"/>
      <c r="F28" s="150"/>
      <c r="G28" s="150"/>
    </row>
    <row r="29" spans="2:7" ht="12.75">
      <c r="B29" s="150"/>
      <c r="C29" s="150"/>
      <c r="D29" s="150"/>
      <c r="E29" s="150"/>
      <c r="F29" s="150"/>
      <c r="G29" s="150"/>
    </row>
    <row r="30" spans="2:7" ht="12.75">
      <c r="B30" s="150"/>
      <c r="C30" s="150"/>
      <c r="D30" s="150"/>
      <c r="E30" s="150"/>
      <c r="F30" s="150"/>
      <c r="G30" s="150"/>
    </row>
    <row r="31" spans="2:7" ht="12.75">
      <c r="B31" s="150"/>
      <c r="C31" s="150"/>
      <c r="D31" s="150"/>
      <c r="E31" s="150"/>
      <c r="F31" s="150"/>
      <c r="G31" s="150"/>
    </row>
    <row r="32" spans="2:7" ht="12.75">
      <c r="B32" s="150"/>
      <c r="C32" s="150"/>
      <c r="D32" s="150"/>
      <c r="E32" s="150"/>
      <c r="F32" s="150"/>
      <c r="G32" s="150"/>
    </row>
    <row r="33" spans="2:7" ht="12.75">
      <c r="B33" s="150"/>
      <c r="C33" s="150"/>
      <c r="D33" s="150"/>
      <c r="E33" s="150"/>
      <c r="F33" s="150"/>
      <c r="G33" s="150"/>
    </row>
    <row r="34" spans="2:7" ht="12.75">
      <c r="B34" s="150"/>
      <c r="C34" s="150"/>
      <c r="D34" s="150"/>
      <c r="E34" s="150"/>
      <c r="F34" s="150"/>
      <c r="G34" s="150"/>
    </row>
    <row r="35" spans="2:7" ht="12.75">
      <c r="B35" s="150"/>
      <c r="C35" s="150"/>
      <c r="D35" s="150"/>
      <c r="E35" s="150"/>
      <c r="F35" s="150"/>
      <c r="G35" s="150"/>
    </row>
    <row r="36" spans="2:7" ht="12.75">
      <c r="B36" s="150"/>
      <c r="C36" s="150"/>
      <c r="D36" s="150"/>
      <c r="E36" s="150"/>
      <c r="F36" s="150"/>
      <c r="G36" s="150"/>
    </row>
    <row r="37" spans="2:7" ht="12.75">
      <c r="B37" s="150"/>
      <c r="C37" s="150"/>
      <c r="D37" s="150"/>
      <c r="E37" s="150"/>
      <c r="F37" s="150"/>
      <c r="G37" s="150"/>
    </row>
    <row r="38" spans="2:7" ht="12.75">
      <c r="B38" s="150"/>
      <c r="C38" s="150"/>
      <c r="D38" s="150"/>
      <c r="E38" s="150"/>
      <c r="F38" s="150"/>
      <c r="G38" s="150"/>
    </row>
    <row r="39" spans="2:7" ht="12.75">
      <c r="B39" s="150"/>
      <c r="C39" s="150"/>
      <c r="D39" s="150"/>
      <c r="E39" s="150"/>
      <c r="F39" s="150"/>
      <c r="G39" s="150"/>
    </row>
    <row r="40" spans="2:7" ht="12.75">
      <c r="B40" s="150"/>
      <c r="C40" s="150"/>
      <c r="D40" s="150"/>
      <c r="E40" s="150"/>
      <c r="F40" s="150"/>
      <c r="G40" s="150"/>
    </row>
    <row r="41" spans="2:7" ht="12.75">
      <c r="B41" s="150"/>
      <c r="C41" s="150"/>
      <c r="D41" s="150"/>
      <c r="E41" s="150"/>
      <c r="F41" s="150"/>
      <c r="G41" s="150"/>
    </row>
    <row r="42" spans="2:7" ht="12.75">
      <c r="B42" s="150"/>
      <c r="C42" s="150"/>
      <c r="D42" s="150"/>
      <c r="E42" s="150"/>
      <c r="F42" s="150"/>
      <c r="G42" s="150"/>
    </row>
    <row r="43" spans="2:7" ht="12.75">
      <c r="B43" s="150"/>
      <c r="C43" s="150"/>
      <c r="D43" s="150"/>
      <c r="E43" s="150"/>
      <c r="F43" s="150"/>
      <c r="G43" s="150"/>
    </row>
    <row r="44" spans="2:7" ht="12.75">
      <c r="B44" s="150"/>
      <c r="C44" s="150"/>
      <c r="D44" s="150"/>
      <c r="E44" s="150"/>
      <c r="F44" s="150"/>
      <c r="G44" s="150"/>
    </row>
    <row r="45" spans="2:7" ht="12.75">
      <c r="B45" s="150"/>
      <c r="C45" s="150"/>
      <c r="D45" s="150"/>
      <c r="E45" s="150"/>
      <c r="F45" s="150"/>
      <c r="G45" s="150"/>
    </row>
    <row r="46" spans="2:7" ht="12.75">
      <c r="B46" s="150"/>
      <c r="C46" s="150"/>
      <c r="D46" s="150"/>
      <c r="E46" s="150"/>
      <c r="F46" s="150"/>
      <c r="G46" s="150"/>
    </row>
    <row r="47" spans="2:7" ht="12.75">
      <c r="B47" s="150"/>
      <c r="C47" s="150"/>
      <c r="D47" s="150"/>
      <c r="E47" s="150"/>
      <c r="F47" s="150"/>
      <c r="G47" s="150"/>
    </row>
    <row r="48" spans="2:7" ht="12.75">
      <c r="B48" s="150"/>
      <c r="C48" s="150"/>
      <c r="D48" s="150"/>
      <c r="E48" s="150"/>
      <c r="F48" s="150"/>
      <c r="G48" s="150"/>
    </row>
    <row r="49" spans="2:7" ht="12.75">
      <c r="B49" s="150"/>
      <c r="C49" s="150"/>
      <c r="D49" s="150"/>
      <c r="E49" s="150"/>
      <c r="F49" s="150"/>
      <c r="G49" s="150"/>
    </row>
    <row r="50" spans="2:7" ht="12.75">
      <c r="B50" s="150"/>
      <c r="C50" s="150"/>
      <c r="D50" s="150"/>
      <c r="E50" s="150"/>
      <c r="F50" s="150"/>
      <c r="G50" s="150"/>
    </row>
    <row r="51" spans="2:7" ht="12.75">
      <c r="B51" s="150"/>
      <c r="C51" s="150"/>
      <c r="D51" s="150"/>
      <c r="E51" s="150"/>
      <c r="F51" s="150"/>
      <c r="G51" s="150"/>
    </row>
    <row r="52" spans="2:7" ht="12.75">
      <c r="B52" s="150"/>
      <c r="C52" s="150"/>
      <c r="D52" s="150"/>
      <c r="E52" s="150"/>
      <c r="F52" s="150"/>
      <c r="G52" s="150"/>
    </row>
    <row r="53" spans="2:7" ht="12.75">
      <c r="B53" s="150"/>
      <c r="C53" s="150"/>
      <c r="D53" s="150"/>
      <c r="E53" s="150"/>
      <c r="F53" s="150"/>
      <c r="G53" s="150"/>
    </row>
    <row r="54" spans="2:7" ht="12.75">
      <c r="B54" s="150"/>
      <c r="C54" s="150"/>
      <c r="D54" s="150"/>
      <c r="E54" s="150"/>
      <c r="F54" s="150"/>
      <c r="G54" s="150"/>
    </row>
    <row r="55" spans="2:7" ht="12.75">
      <c r="B55" s="150"/>
      <c r="C55" s="150"/>
      <c r="D55" s="150"/>
      <c r="E55" s="150"/>
      <c r="F55" s="150"/>
      <c r="G55" s="150"/>
    </row>
    <row r="56" spans="2:7" ht="12.75">
      <c r="B56" s="150"/>
      <c r="C56" s="150"/>
      <c r="D56" s="150"/>
      <c r="E56" s="150"/>
      <c r="F56" s="150"/>
      <c r="G56" s="150"/>
    </row>
    <row r="57" spans="2:7" ht="12.75">
      <c r="B57" s="150"/>
      <c r="C57" s="150"/>
      <c r="D57" s="150"/>
      <c r="E57" s="150"/>
      <c r="F57" s="150"/>
      <c r="G57" s="150"/>
    </row>
    <row r="58" spans="2:7" ht="12.75">
      <c r="B58" s="150"/>
      <c r="C58" s="150"/>
      <c r="D58" s="150"/>
      <c r="E58" s="150"/>
      <c r="F58" s="150"/>
      <c r="G58" s="150"/>
    </row>
    <row r="59" spans="2:7" ht="12.75">
      <c r="B59" s="150"/>
      <c r="C59" s="150"/>
      <c r="D59" s="150"/>
      <c r="E59" s="150"/>
      <c r="F59" s="150"/>
      <c r="G59" s="150"/>
    </row>
    <row r="60" spans="2:7" ht="12.75">
      <c r="B60" s="150"/>
      <c r="C60" s="150"/>
      <c r="D60" s="150"/>
      <c r="E60" s="150"/>
      <c r="F60" s="150"/>
      <c r="G60" s="150"/>
    </row>
    <row r="61" spans="2:7" ht="12.75">
      <c r="B61" s="150"/>
      <c r="C61" s="150"/>
      <c r="D61" s="150"/>
      <c r="E61" s="150"/>
      <c r="F61" s="150"/>
      <c r="G61" s="150"/>
    </row>
    <row r="62" spans="2:7" ht="12.75">
      <c r="B62" s="150"/>
      <c r="C62" s="150"/>
      <c r="D62" s="150"/>
      <c r="E62" s="150"/>
      <c r="F62" s="150"/>
      <c r="G62" s="150"/>
    </row>
    <row r="63" spans="2:7" ht="12.75">
      <c r="B63" s="150"/>
      <c r="C63" s="150"/>
      <c r="D63" s="150"/>
      <c r="E63" s="150"/>
      <c r="F63" s="150"/>
      <c r="G63" s="150"/>
    </row>
    <row r="64" spans="2:7" ht="12.75">
      <c r="B64" s="150"/>
      <c r="C64" s="150"/>
      <c r="D64" s="150"/>
      <c r="E64" s="150"/>
      <c r="F64" s="150"/>
      <c r="G64" s="150"/>
    </row>
    <row r="65" spans="2:7" ht="12.75">
      <c r="B65" s="150"/>
      <c r="C65" s="150"/>
      <c r="D65" s="150"/>
      <c r="E65" s="150"/>
      <c r="F65" s="150"/>
      <c r="G65" s="150"/>
    </row>
    <row r="66" spans="2:7" ht="12.75">
      <c r="B66" s="150"/>
      <c r="C66" s="150"/>
      <c r="D66" s="150"/>
      <c r="E66" s="150"/>
      <c r="F66" s="150"/>
      <c r="G66" s="150"/>
    </row>
    <row r="67" spans="2:7" ht="12.75">
      <c r="B67" s="150"/>
      <c r="C67" s="150"/>
      <c r="D67" s="150"/>
      <c r="E67" s="150"/>
      <c r="F67" s="150"/>
      <c r="G67" s="150"/>
    </row>
    <row r="68" spans="2:7" ht="12.75">
      <c r="B68" s="150"/>
      <c r="C68" s="150"/>
      <c r="D68" s="150"/>
      <c r="E68" s="150"/>
      <c r="F68" s="150"/>
      <c r="G68" s="150"/>
    </row>
    <row r="69" spans="2:7" ht="12.75">
      <c r="B69" s="150"/>
      <c r="C69" s="150"/>
      <c r="D69" s="150"/>
      <c r="E69" s="150"/>
      <c r="F69" s="150"/>
      <c r="G69" s="150"/>
    </row>
  </sheetData>
  <sheetProtection password="D05B" sheet="1"/>
  <mergeCells count="4">
    <mergeCell ref="B3:G3"/>
    <mergeCell ref="B4:G4"/>
    <mergeCell ref="B22:G22"/>
    <mergeCell ref="A1:G1"/>
  </mergeCells>
  <dataValidations count="1">
    <dataValidation type="textLength" operator="lessThanOrEqual" allowBlank="1" showInputMessage="1" showErrorMessage="1" errorTitle="Too Many Characters" error="The maximum number of characters that can be entered is 105." sqref="B9:B20">
      <formula1>150</formula1>
    </dataValidation>
  </dataValidations>
  <printOptions horizontalCentered="1"/>
  <pageMargins left="0.75" right="0.75" top="1" bottom="1" header="0.5" footer="0.5"/>
  <pageSetup fitToHeight="1" fitToWidth="1" horizontalDpi="600" verticalDpi="600" orientation="portrait" scale="96" r:id="rId1"/>
  <headerFooter alignWithMargins="0">
    <oddHeader>&amp;R&amp;"Times New Roman,Regular"&amp;10 19</oddHeader>
    <oddFooter>&amp;C&amp;"Times New Roman,Regular"&amp;10&amp;A</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AD37"/>
  <sheetViews>
    <sheetView zoomScaleSheetLayoutView="75" zoomScalePageLayoutView="0" workbookViewId="0" topLeftCell="A1">
      <selection activeCell="E7" sqref="E7"/>
    </sheetView>
  </sheetViews>
  <sheetFormatPr defaultColWidth="10.28125" defaultRowHeight="15"/>
  <cols>
    <col min="1" max="1" width="1.57421875" style="197" customWidth="1"/>
    <col min="2" max="2" width="5.57421875" style="197" customWidth="1"/>
    <col min="3" max="3" width="1.8515625" style="197" customWidth="1"/>
    <col min="4" max="4" width="41.421875" style="197" customWidth="1"/>
    <col min="5" max="5" width="14.140625" style="197" customWidth="1"/>
    <col min="6" max="6" width="14.57421875" style="197" customWidth="1"/>
    <col min="7" max="7" width="15.8515625" style="197" customWidth="1"/>
    <col min="8" max="26" width="10.28125" style="197" customWidth="1"/>
    <col min="27" max="27" width="19.421875" style="197" hidden="1" customWidth="1"/>
    <col min="28" max="28" width="18.140625" style="197" hidden="1" customWidth="1"/>
    <col min="29" max="29" width="13.8515625" style="197" hidden="1" customWidth="1"/>
    <col min="30" max="30" width="13.7109375" style="197" hidden="1" customWidth="1"/>
    <col min="31" max="16384" width="10.28125" style="197" customWidth="1"/>
  </cols>
  <sheetData>
    <row r="1" spans="1:7" ht="34.5" customHeight="1">
      <c r="A1" s="541" t="str">
        <f>Cover!C23&amp;Cover!C24&amp;Cover!C25&amp;Cover!C26</f>
        <v>QUARTERLY REPORT</v>
      </c>
      <c r="B1" s="541"/>
      <c r="C1" s="541"/>
      <c r="D1" s="541"/>
      <c r="E1" s="541"/>
      <c r="F1" s="541"/>
      <c r="G1" s="541"/>
    </row>
    <row r="2" ht="15" customHeight="1"/>
    <row r="3" spans="1:7" ht="15" customHeight="1">
      <c r="A3" s="539" t="s">
        <v>756</v>
      </c>
      <c r="B3" s="539"/>
      <c r="C3" s="539"/>
      <c r="D3" s="539"/>
      <c r="E3" s="539"/>
      <c r="F3" s="539"/>
      <c r="G3" s="540"/>
    </row>
    <row r="4" spans="1:7" ht="15" customHeight="1">
      <c r="A4" s="227"/>
      <c r="B4" s="228"/>
      <c r="C4" s="228"/>
      <c r="D4" s="198">
        <v>1</v>
      </c>
      <c r="E4" s="199"/>
      <c r="F4" s="492"/>
      <c r="G4" s="199">
        <v>2</v>
      </c>
    </row>
    <row r="5" spans="1:7" ht="15" customHeight="1">
      <c r="A5" s="204"/>
      <c r="E5" s="229" t="s">
        <v>757</v>
      </c>
      <c r="F5" s="200" t="s">
        <v>758</v>
      </c>
      <c r="G5" s="230"/>
    </row>
    <row r="6" spans="1:30" ht="15" customHeight="1">
      <c r="A6" s="201" t="s">
        <v>759</v>
      </c>
      <c r="E6" s="202" t="s">
        <v>1135</v>
      </c>
      <c r="F6" s="203" t="s">
        <v>1136</v>
      </c>
      <c r="G6" s="202" t="s">
        <v>901</v>
      </c>
      <c r="AA6" s="197" t="s">
        <v>789</v>
      </c>
      <c r="AB6" s="197" t="s">
        <v>790</v>
      </c>
      <c r="AC6" s="197" t="s">
        <v>791</v>
      </c>
      <c r="AD6" s="197" t="s">
        <v>792</v>
      </c>
    </row>
    <row r="7" spans="1:28" ht="15" customHeight="1">
      <c r="A7" s="204"/>
      <c r="B7" s="205" t="s">
        <v>858</v>
      </c>
      <c r="C7" s="205"/>
      <c r="D7" s="206" t="s">
        <v>848</v>
      </c>
      <c r="E7" s="264"/>
      <c r="F7" s="418"/>
      <c r="G7" s="235">
        <f>SUM(E7:F7)</f>
        <v>0</v>
      </c>
      <c r="AA7" s="197" t="s">
        <v>794</v>
      </c>
      <c r="AB7" s="197" t="s">
        <v>793</v>
      </c>
    </row>
    <row r="8" spans="1:28" ht="15" customHeight="1">
      <c r="A8" s="204"/>
      <c r="B8" s="207" t="s">
        <v>859</v>
      </c>
      <c r="C8" s="207"/>
      <c r="D8" s="208" t="s">
        <v>849</v>
      </c>
      <c r="E8" s="264"/>
      <c r="F8" s="264"/>
      <c r="G8" s="235">
        <f aca="true" t="shared" si="0" ref="G8:G16">SUM(E8:F8)</f>
        <v>0</v>
      </c>
      <c r="AA8" s="197" t="s">
        <v>795</v>
      </c>
      <c r="AB8" s="197" t="s">
        <v>796</v>
      </c>
    </row>
    <row r="9" spans="1:28" ht="15" customHeight="1">
      <c r="A9" s="204"/>
      <c r="B9" s="207" t="s">
        <v>860</v>
      </c>
      <c r="C9" s="207"/>
      <c r="D9" s="208" t="s">
        <v>850</v>
      </c>
      <c r="E9" s="264"/>
      <c r="F9" s="264"/>
      <c r="G9" s="235">
        <f t="shared" si="0"/>
        <v>0</v>
      </c>
      <c r="AA9" s="197" t="s">
        <v>797</v>
      </c>
      <c r="AB9" s="197" t="s">
        <v>798</v>
      </c>
    </row>
    <row r="10" spans="1:28" ht="15" customHeight="1">
      <c r="A10" s="204"/>
      <c r="B10" s="207" t="s">
        <v>861</v>
      </c>
      <c r="C10" s="207"/>
      <c r="D10" s="208" t="s">
        <v>851</v>
      </c>
      <c r="E10" s="264"/>
      <c r="F10" s="264"/>
      <c r="G10" s="235">
        <f t="shared" si="0"/>
        <v>0</v>
      </c>
      <c r="AA10" s="197" t="s">
        <v>799</v>
      </c>
      <c r="AB10" s="197" t="s">
        <v>800</v>
      </c>
    </row>
    <row r="11" spans="1:28" ht="15" customHeight="1">
      <c r="A11" s="204"/>
      <c r="B11" s="207" t="s">
        <v>862</v>
      </c>
      <c r="C11" s="207"/>
      <c r="D11" s="208" t="s">
        <v>852</v>
      </c>
      <c r="E11" s="264"/>
      <c r="F11" s="264"/>
      <c r="G11" s="235">
        <f t="shared" si="0"/>
        <v>0</v>
      </c>
      <c r="AA11" s="197" t="s">
        <v>801</v>
      </c>
      <c r="AB11" s="197" t="s">
        <v>802</v>
      </c>
    </row>
    <row r="12" spans="1:28" ht="15" customHeight="1">
      <c r="A12" s="204"/>
      <c r="B12" s="207" t="s">
        <v>863</v>
      </c>
      <c r="C12" s="207"/>
      <c r="D12" s="208" t="s">
        <v>853</v>
      </c>
      <c r="E12" s="264"/>
      <c r="F12" s="264"/>
      <c r="G12" s="235">
        <f t="shared" si="0"/>
        <v>0</v>
      </c>
      <c r="AA12" s="197" t="s">
        <v>803</v>
      </c>
      <c r="AB12" s="197" t="s">
        <v>804</v>
      </c>
    </row>
    <row r="13" spans="1:28" ht="15" customHeight="1">
      <c r="A13" s="204"/>
      <c r="B13" s="207" t="s">
        <v>864</v>
      </c>
      <c r="C13" s="207"/>
      <c r="D13" s="208" t="s">
        <v>854</v>
      </c>
      <c r="E13" s="264"/>
      <c r="F13" s="264"/>
      <c r="G13" s="235">
        <f t="shared" si="0"/>
        <v>0</v>
      </c>
      <c r="AA13" s="197" t="s">
        <v>805</v>
      </c>
      <c r="AB13" s="197" t="s">
        <v>806</v>
      </c>
    </row>
    <row r="14" spans="1:28" ht="15" customHeight="1">
      <c r="A14" s="204"/>
      <c r="B14" s="207" t="s">
        <v>865</v>
      </c>
      <c r="C14" s="207"/>
      <c r="D14" s="208" t="s">
        <v>855</v>
      </c>
      <c r="E14" s="264"/>
      <c r="F14" s="264"/>
      <c r="G14" s="235">
        <f t="shared" si="0"/>
        <v>0</v>
      </c>
      <c r="AA14" s="197" t="s">
        <v>807</v>
      </c>
      <c r="AB14" s="197" t="s">
        <v>808</v>
      </c>
    </row>
    <row r="15" spans="1:28" ht="15" customHeight="1">
      <c r="A15" s="204"/>
      <c r="B15" s="207" t="s">
        <v>866</v>
      </c>
      <c r="C15" s="207"/>
      <c r="D15" s="208" t="s">
        <v>856</v>
      </c>
      <c r="E15" s="457"/>
      <c r="F15" s="264"/>
      <c r="G15" s="235">
        <f t="shared" si="0"/>
        <v>0</v>
      </c>
      <c r="AA15" s="197" t="s">
        <v>809</v>
      </c>
      <c r="AB15" s="197" t="s">
        <v>810</v>
      </c>
    </row>
    <row r="16" spans="1:28" ht="15" customHeight="1">
      <c r="A16" s="204"/>
      <c r="B16" s="209" t="s">
        <v>867</v>
      </c>
      <c r="C16" s="209"/>
      <c r="D16" s="210" t="s">
        <v>857</v>
      </c>
      <c r="E16" s="267">
        <f>'1A - Write-Ins'!C34</f>
        <v>0</v>
      </c>
      <c r="F16" s="421">
        <f>'1A - Write-Ins'!D34</f>
        <v>0</v>
      </c>
      <c r="G16" s="235">
        <f t="shared" si="0"/>
        <v>0</v>
      </c>
      <c r="AA16" s="197" t="s">
        <v>831</v>
      </c>
      <c r="AB16" s="197" t="s">
        <v>832</v>
      </c>
    </row>
    <row r="17" spans="1:28" ht="15" customHeight="1">
      <c r="A17" s="232"/>
      <c r="B17" s="212" t="s">
        <v>869</v>
      </c>
      <c r="C17" s="212"/>
      <c r="D17" s="213" t="s">
        <v>868</v>
      </c>
      <c r="E17" s="269">
        <f>SUM(E7:E16)</f>
        <v>0</v>
      </c>
      <c r="F17" s="422">
        <f>SUM(F7:F16)</f>
        <v>0</v>
      </c>
      <c r="G17" s="236">
        <f>SUM(G7:G16)</f>
        <v>0</v>
      </c>
      <c r="AA17" s="197" t="s">
        <v>837</v>
      </c>
      <c r="AB17" s="197" t="s">
        <v>838</v>
      </c>
    </row>
    <row r="18" spans="1:7" ht="15" customHeight="1">
      <c r="A18" s="204"/>
      <c r="B18" s="214"/>
      <c r="C18" s="214"/>
      <c r="E18" s="211"/>
      <c r="F18" s="231"/>
      <c r="G18" s="233"/>
    </row>
    <row r="19" spans="1:7" ht="15" customHeight="1">
      <c r="A19" s="201" t="s">
        <v>760</v>
      </c>
      <c r="B19" s="214"/>
      <c r="C19" s="214"/>
      <c r="E19" s="211"/>
      <c r="F19" s="231"/>
      <c r="G19" s="233"/>
    </row>
    <row r="20" spans="1:28" ht="15" customHeight="1">
      <c r="A20" s="204"/>
      <c r="B20" s="205" t="s">
        <v>876</v>
      </c>
      <c r="C20" s="205"/>
      <c r="D20" s="206" t="s">
        <v>870</v>
      </c>
      <c r="E20" s="264"/>
      <c r="F20" s="264"/>
      <c r="G20" s="235">
        <f aca="true" t="shared" si="1" ref="G20:G25">SUM(E20:F20)</f>
        <v>0</v>
      </c>
      <c r="AA20" s="197" t="s">
        <v>811</v>
      </c>
      <c r="AB20" s="197" t="s">
        <v>812</v>
      </c>
    </row>
    <row r="21" spans="1:28" ht="15" customHeight="1">
      <c r="A21" s="204"/>
      <c r="B21" s="207" t="s">
        <v>877</v>
      </c>
      <c r="C21" s="207"/>
      <c r="D21" s="208" t="s">
        <v>871</v>
      </c>
      <c r="E21" s="264"/>
      <c r="F21" s="264"/>
      <c r="G21" s="235">
        <f t="shared" si="1"/>
        <v>0</v>
      </c>
      <c r="AA21" s="197" t="s">
        <v>813</v>
      </c>
      <c r="AB21" s="197" t="s">
        <v>814</v>
      </c>
    </row>
    <row r="22" spans="1:28" ht="15" customHeight="1">
      <c r="A22" s="204"/>
      <c r="B22" s="207" t="s">
        <v>878</v>
      </c>
      <c r="C22" s="207"/>
      <c r="D22" s="208" t="s">
        <v>872</v>
      </c>
      <c r="E22" s="504">
        <v>0</v>
      </c>
      <c r="F22" s="264"/>
      <c r="G22" s="235">
        <f t="shared" si="1"/>
        <v>0</v>
      </c>
      <c r="AB22" s="197" t="s">
        <v>815</v>
      </c>
    </row>
    <row r="23" spans="1:28" ht="15" customHeight="1">
      <c r="A23" s="204"/>
      <c r="B23" s="207" t="s">
        <v>879</v>
      </c>
      <c r="C23" s="207"/>
      <c r="D23" s="208" t="s">
        <v>193</v>
      </c>
      <c r="E23" s="264"/>
      <c r="F23" s="264"/>
      <c r="G23" s="235">
        <f t="shared" si="1"/>
        <v>0</v>
      </c>
      <c r="AA23" s="197" t="s">
        <v>816</v>
      </c>
      <c r="AB23" s="197" t="s">
        <v>817</v>
      </c>
    </row>
    <row r="24" spans="1:28" ht="15" customHeight="1">
      <c r="A24" s="204"/>
      <c r="B24" s="207" t="s">
        <v>880</v>
      </c>
      <c r="C24" s="207"/>
      <c r="D24" s="208" t="s">
        <v>873</v>
      </c>
      <c r="E24" s="504">
        <v>0</v>
      </c>
      <c r="F24" s="264"/>
      <c r="G24" s="235">
        <f t="shared" si="1"/>
        <v>0</v>
      </c>
      <c r="AB24" s="197" t="s">
        <v>818</v>
      </c>
    </row>
    <row r="25" spans="1:28" ht="15" customHeight="1">
      <c r="A25" s="204"/>
      <c r="B25" s="209" t="s">
        <v>881</v>
      </c>
      <c r="C25" s="209"/>
      <c r="D25" s="210" t="s">
        <v>874</v>
      </c>
      <c r="E25" s="267">
        <f>'1A - Write-Ins'!C67</f>
        <v>0</v>
      </c>
      <c r="F25" s="421">
        <f>'1A - Write-Ins'!D67</f>
        <v>0</v>
      </c>
      <c r="G25" s="235">
        <f t="shared" si="1"/>
        <v>0</v>
      </c>
      <c r="AA25" s="197" t="s">
        <v>833</v>
      </c>
      <c r="AB25" s="197" t="s">
        <v>834</v>
      </c>
    </row>
    <row r="26" spans="1:28" ht="15" customHeight="1">
      <c r="A26" s="232"/>
      <c r="B26" s="212" t="s">
        <v>882</v>
      </c>
      <c r="C26" s="212"/>
      <c r="D26" s="213" t="s">
        <v>875</v>
      </c>
      <c r="E26" s="269">
        <f>SUM(E20:E25)</f>
        <v>0</v>
      </c>
      <c r="F26" s="423">
        <f>SUM(F20:F25)</f>
        <v>0</v>
      </c>
      <c r="G26" s="237">
        <f>SUM(G20:G25)</f>
        <v>0</v>
      </c>
      <c r="AA26" s="197" t="s">
        <v>839</v>
      </c>
      <c r="AB26" s="197" t="s">
        <v>840</v>
      </c>
    </row>
    <row r="27" spans="1:7" ht="15" customHeight="1">
      <c r="A27" s="204"/>
      <c r="B27" s="214"/>
      <c r="C27" s="214"/>
      <c r="E27" s="211"/>
      <c r="F27" s="231"/>
      <c r="G27" s="233"/>
    </row>
    <row r="28" spans="1:7" ht="15" customHeight="1">
      <c r="A28" s="201" t="s">
        <v>900</v>
      </c>
      <c r="B28" s="214"/>
      <c r="C28" s="214"/>
      <c r="E28" s="211"/>
      <c r="F28" s="231"/>
      <c r="G28" s="233"/>
    </row>
    <row r="29" spans="1:28" ht="15" customHeight="1">
      <c r="A29" s="204"/>
      <c r="B29" s="205" t="s">
        <v>891</v>
      </c>
      <c r="C29" s="205"/>
      <c r="D29" s="206" t="s">
        <v>883</v>
      </c>
      <c r="E29" s="264"/>
      <c r="F29" s="264"/>
      <c r="G29" s="238">
        <f>SUM(E29:F29)</f>
        <v>0</v>
      </c>
      <c r="AA29" s="197" t="s">
        <v>819</v>
      </c>
      <c r="AB29" s="197" t="s">
        <v>820</v>
      </c>
    </row>
    <row r="30" spans="1:28" ht="15" customHeight="1">
      <c r="A30" s="204"/>
      <c r="B30" s="207" t="s">
        <v>892</v>
      </c>
      <c r="C30" s="207"/>
      <c r="D30" s="208" t="s">
        <v>884</v>
      </c>
      <c r="E30" s="264"/>
      <c r="F30" s="264"/>
      <c r="G30" s="238">
        <f aca="true" t="shared" si="2" ref="G30:G35">SUM(E30:F30)</f>
        <v>0</v>
      </c>
      <c r="AA30" s="197" t="s">
        <v>821</v>
      </c>
      <c r="AB30" s="197" t="s">
        <v>822</v>
      </c>
    </row>
    <row r="31" spans="1:28" ht="15" customHeight="1">
      <c r="A31" s="204"/>
      <c r="B31" s="207" t="s">
        <v>893</v>
      </c>
      <c r="C31" s="207"/>
      <c r="D31" s="208" t="s">
        <v>885</v>
      </c>
      <c r="E31" s="264"/>
      <c r="F31" s="264"/>
      <c r="G31" s="238">
        <f t="shared" si="2"/>
        <v>0</v>
      </c>
      <c r="AA31" s="197" t="s">
        <v>823</v>
      </c>
      <c r="AB31" s="197" t="s">
        <v>824</v>
      </c>
    </row>
    <row r="32" spans="1:28" ht="15" customHeight="1">
      <c r="A32" s="204"/>
      <c r="B32" s="207" t="s">
        <v>894</v>
      </c>
      <c r="C32" s="207"/>
      <c r="D32" s="208" t="s">
        <v>194</v>
      </c>
      <c r="E32" s="264"/>
      <c r="F32" s="264"/>
      <c r="G32" s="238">
        <f t="shared" si="2"/>
        <v>0</v>
      </c>
      <c r="AA32" s="197" t="s">
        <v>825</v>
      </c>
      <c r="AB32" s="197" t="s">
        <v>826</v>
      </c>
    </row>
    <row r="33" spans="1:28" ht="15" customHeight="1">
      <c r="A33" s="204"/>
      <c r="B33" s="215" t="s">
        <v>895</v>
      </c>
      <c r="C33" s="215"/>
      <c r="D33" s="216" t="s">
        <v>886</v>
      </c>
      <c r="E33" s="264"/>
      <c r="F33" s="264"/>
      <c r="G33" s="238">
        <f t="shared" si="2"/>
        <v>0</v>
      </c>
      <c r="AA33" s="197" t="s">
        <v>827</v>
      </c>
      <c r="AB33" s="197" t="s">
        <v>828</v>
      </c>
    </row>
    <row r="34" spans="1:28" ht="15" customHeight="1">
      <c r="A34" s="204"/>
      <c r="B34" s="217" t="s">
        <v>896</v>
      </c>
      <c r="C34" s="217"/>
      <c r="D34" s="218" t="s">
        <v>887</v>
      </c>
      <c r="E34" s="264"/>
      <c r="F34" s="264"/>
      <c r="G34" s="238">
        <f t="shared" si="2"/>
        <v>0</v>
      </c>
      <c r="AA34" s="197" t="s">
        <v>829</v>
      </c>
      <c r="AB34" s="197" t="s">
        <v>830</v>
      </c>
    </row>
    <row r="35" spans="1:28" ht="15" customHeight="1">
      <c r="A35" s="204"/>
      <c r="B35" s="209" t="s">
        <v>897</v>
      </c>
      <c r="C35" s="209"/>
      <c r="D35" s="210" t="s">
        <v>888</v>
      </c>
      <c r="E35" s="267">
        <f>'1A - Write-Ins'!C100</f>
        <v>0</v>
      </c>
      <c r="F35" s="421">
        <f>'1A - Write-Ins'!D100</f>
        <v>0</v>
      </c>
      <c r="G35" s="238">
        <f t="shared" si="2"/>
        <v>0</v>
      </c>
      <c r="AA35" s="197" t="s">
        <v>835</v>
      </c>
      <c r="AB35" s="197" t="s">
        <v>836</v>
      </c>
    </row>
    <row r="36" spans="1:28" ht="15" customHeight="1">
      <c r="A36" s="232"/>
      <c r="B36" s="219" t="s">
        <v>898</v>
      </c>
      <c r="C36" s="219"/>
      <c r="D36" s="220" t="s">
        <v>889</v>
      </c>
      <c r="E36" s="236">
        <f>SUM(E29:E35)</f>
        <v>0</v>
      </c>
      <c r="F36" s="239">
        <f>SUM(F29:F35)</f>
        <v>0</v>
      </c>
      <c r="G36" s="239">
        <f>SUM(G29:G35)</f>
        <v>0</v>
      </c>
      <c r="AA36" s="197" t="s">
        <v>841</v>
      </c>
      <c r="AB36" s="197" t="s">
        <v>842</v>
      </c>
    </row>
    <row r="37" spans="1:28" ht="15" customHeight="1" thickBot="1">
      <c r="A37" s="234"/>
      <c r="B37" s="221" t="s">
        <v>899</v>
      </c>
      <c r="C37" s="221"/>
      <c r="D37" s="222" t="s">
        <v>890</v>
      </c>
      <c r="E37" s="417">
        <f>SUM(E36,E26,E17)</f>
        <v>0</v>
      </c>
      <c r="F37" s="240">
        <f>SUM(F36,F26,F17)</f>
        <v>0</v>
      </c>
      <c r="G37" s="240">
        <f>SUM(G17,G26,G36)</f>
        <v>0</v>
      </c>
      <c r="AA37" s="197" t="s">
        <v>843</v>
      </c>
      <c r="AB37" s="197" t="s">
        <v>845</v>
      </c>
    </row>
    <row r="38" ht="13.5" thickTop="1"/>
  </sheetData>
  <sheetProtection password="D05B" sheet="1" objects="1" scenarios="1"/>
  <mergeCells count="2">
    <mergeCell ref="A3:G3"/>
    <mergeCell ref="A1:G1"/>
  </mergeCells>
  <dataValidations count="1">
    <dataValidation type="whole" allowBlank="1" showInputMessage="1" showErrorMessage="1" errorTitle="Invalid Data" error="Please only enter whole numbers." sqref="E7:F16 E20 E21 F20 F21 F22 F23 F24 E23 E29 F29 F30 E30 E31 F31 F32 E32 E33 F33 F34 E34">
      <formula1>-9223372036854770000</formula1>
      <formula2>9223372036854770000</formula2>
    </dataValidation>
  </dataValidations>
  <printOptions horizontalCentered="1"/>
  <pageMargins left="0.75" right="0.75" top="1" bottom="1" header="0.5" footer="0.5"/>
  <pageSetup fitToHeight="1" fitToWidth="1" horizontalDpi="600" verticalDpi="600" orientation="portrait" scale="94" r:id="rId2"/>
  <headerFooter alignWithMargins="0">
    <oddHeader>&amp;R&amp;"Times New Roman,Regular"&amp;10 2</oddHeader>
    <oddFooter>&amp;C&amp;"Times New Roman,Regular"&amp;10&amp;A</oddFooter>
  </headerFooter>
  <drawing r:id="rId1"/>
</worksheet>
</file>

<file path=xl/worksheets/sheet20.xml><?xml version="1.0" encoding="utf-8"?>
<worksheet xmlns="http://schemas.openxmlformats.org/spreadsheetml/2006/main" xmlns:r="http://schemas.openxmlformats.org/officeDocument/2006/relationships">
  <sheetPr codeName="Sheet27">
    <pageSetUpPr fitToPage="1"/>
  </sheetPr>
  <dimension ref="A1:G36"/>
  <sheetViews>
    <sheetView zoomScalePageLayoutView="0" workbookViewId="0" topLeftCell="A1">
      <selection activeCell="C11" sqref="C11"/>
    </sheetView>
  </sheetViews>
  <sheetFormatPr defaultColWidth="10.00390625" defaultRowHeight="15"/>
  <cols>
    <col min="1" max="1" width="2.140625" style="5" customWidth="1"/>
    <col min="2" max="2" width="5.28125" style="5" customWidth="1"/>
    <col min="3" max="3" width="18.00390625" style="5" customWidth="1"/>
    <col min="4" max="5" width="13.421875" style="5" customWidth="1"/>
    <col min="6" max="6" width="12.421875" style="5" customWidth="1"/>
    <col min="7" max="7" width="12.57421875" style="5" customWidth="1"/>
    <col min="8" max="16384" width="10.00390625" style="5" customWidth="1"/>
  </cols>
  <sheetData>
    <row r="1" spans="1:7" ht="34.5" customHeight="1">
      <c r="A1" s="556" t="str">
        <f>Cover!C23&amp;Cover!C24&amp;Cover!C25&amp;Cover!C26</f>
        <v>QUARTERLY REPORT</v>
      </c>
      <c r="B1" s="556"/>
      <c r="C1" s="556"/>
      <c r="D1" s="556"/>
      <c r="E1" s="556"/>
      <c r="F1" s="556"/>
      <c r="G1" s="556"/>
    </row>
    <row r="3" spans="1:7" ht="15" customHeight="1">
      <c r="A3" s="558" t="s">
        <v>202</v>
      </c>
      <c r="B3" s="558"/>
      <c r="C3" s="558"/>
      <c r="D3" s="558"/>
      <c r="E3" s="558"/>
      <c r="F3" s="558"/>
      <c r="G3" s="558"/>
    </row>
    <row r="4" spans="1:7" ht="15" customHeight="1">
      <c r="A4" s="305"/>
      <c r="B4" s="305"/>
      <c r="C4" s="305"/>
      <c r="D4" s="305"/>
      <c r="E4" s="305"/>
      <c r="F4" s="305"/>
      <c r="G4" s="305"/>
    </row>
    <row r="5" spans="1:7" ht="26.25" customHeight="1">
      <c r="A5" s="585" t="s">
        <v>203</v>
      </c>
      <c r="B5" s="585"/>
      <c r="C5" s="585"/>
      <c r="D5" s="585"/>
      <c r="E5" s="585"/>
      <c r="F5" s="585"/>
      <c r="G5" s="585"/>
    </row>
    <row r="6" spans="1:7" ht="15" customHeight="1">
      <c r="A6" s="305"/>
      <c r="B6" s="305"/>
      <c r="C6" s="305"/>
      <c r="D6" s="305"/>
      <c r="E6" s="305"/>
      <c r="F6" s="305"/>
      <c r="G6" s="305"/>
    </row>
    <row r="7" spans="5:7" ht="13.5" customHeight="1">
      <c r="E7" s="306"/>
      <c r="F7" s="306"/>
      <c r="G7" s="95"/>
    </row>
    <row r="8" spans="2:7" ht="12.75">
      <c r="B8" s="95"/>
      <c r="C8" s="583" t="s">
        <v>204</v>
      </c>
      <c r="D8" s="584"/>
      <c r="E8" s="8" t="s">
        <v>1087</v>
      </c>
      <c r="F8" s="307"/>
      <c r="G8" s="308"/>
    </row>
    <row r="9" spans="2:7" ht="12.75">
      <c r="B9" s="95"/>
      <c r="C9" s="309">
        <v>1</v>
      </c>
      <c r="D9" s="308">
        <v>2</v>
      </c>
      <c r="E9" s="308">
        <v>3</v>
      </c>
      <c r="F9" s="308">
        <v>4</v>
      </c>
      <c r="G9" s="143">
        <v>5</v>
      </c>
    </row>
    <row r="10" spans="2:7" ht="63.75">
      <c r="B10" s="95"/>
      <c r="C10" s="72" t="s">
        <v>205</v>
      </c>
      <c r="D10" s="310" t="s">
        <v>206</v>
      </c>
      <c r="E10" s="311" t="s">
        <v>207</v>
      </c>
      <c r="F10" s="312" t="s">
        <v>208</v>
      </c>
      <c r="G10" s="312" t="s">
        <v>209</v>
      </c>
    </row>
    <row r="11" spans="2:7" ht="12.75">
      <c r="B11" s="313" t="s">
        <v>858</v>
      </c>
      <c r="C11" s="314"/>
      <c r="D11" s="17"/>
      <c r="E11" s="315" t="s">
        <v>210</v>
      </c>
      <c r="F11" s="316">
        <f>D11</f>
        <v>0</v>
      </c>
      <c r="G11" s="17"/>
    </row>
    <row r="12" spans="1:7" ht="12.75">
      <c r="A12" s="317" t="s">
        <v>1087</v>
      </c>
      <c r="B12" s="313" t="s">
        <v>859</v>
      </c>
      <c r="C12" s="318"/>
      <c r="D12" s="22"/>
      <c r="E12" s="22"/>
      <c r="F12" s="316">
        <f aca="true" t="shared" si="0" ref="F12:F18">D12-E12</f>
        <v>0</v>
      </c>
      <c r="G12" s="22"/>
    </row>
    <row r="13" spans="2:7" ht="12.75">
      <c r="B13" s="313" t="s">
        <v>860</v>
      </c>
      <c r="C13" s="314"/>
      <c r="D13" s="17"/>
      <c r="E13" s="17"/>
      <c r="F13" s="316">
        <f t="shared" si="0"/>
        <v>0</v>
      </c>
      <c r="G13" s="17"/>
    </row>
    <row r="14" spans="2:7" ht="12.75">
      <c r="B14" s="313" t="s">
        <v>861</v>
      </c>
      <c r="C14" s="318"/>
      <c r="D14" s="22"/>
      <c r="E14" s="22"/>
      <c r="F14" s="316">
        <f t="shared" si="0"/>
        <v>0</v>
      </c>
      <c r="G14" s="22"/>
    </row>
    <row r="15" spans="2:7" ht="12.75">
      <c r="B15" s="313" t="s">
        <v>862</v>
      </c>
      <c r="C15" s="319"/>
      <c r="D15" s="22"/>
      <c r="E15" s="22"/>
      <c r="F15" s="316">
        <f t="shared" si="0"/>
        <v>0</v>
      </c>
      <c r="G15" s="22"/>
    </row>
    <row r="16" spans="2:7" ht="12.75">
      <c r="B16" s="313" t="s">
        <v>863</v>
      </c>
      <c r="C16" s="314"/>
      <c r="D16" s="17"/>
      <c r="E16" s="17"/>
      <c r="F16" s="316">
        <f t="shared" si="0"/>
        <v>0</v>
      </c>
      <c r="G16" s="17"/>
    </row>
    <row r="17" spans="2:7" ht="12.75">
      <c r="B17" s="313" t="s">
        <v>864</v>
      </c>
      <c r="C17" s="318"/>
      <c r="D17" s="22"/>
      <c r="E17" s="22"/>
      <c r="F17" s="316">
        <f t="shared" si="0"/>
        <v>0</v>
      </c>
      <c r="G17" s="22"/>
    </row>
    <row r="18" spans="2:7" ht="12.75">
      <c r="B18" s="313" t="s">
        <v>865</v>
      </c>
      <c r="C18" s="320"/>
      <c r="D18" s="30"/>
      <c r="E18" s="30"/>
      <c r="F18" s="321">
        <f t="shared" si="0"/>
        <v>0</v>
      </c>
      <c r="G18" s="30"/>
    </row>
    <row r="19" spans="2:7" ht="12.75">
      <c r="B19" s="95"/>
      <c r="C19" s="95" t="s">
        <v>211</v>
      </c>
      <c r="D19" s="95"/>
      <c r="E19" s="95"/>
      <c r="F19" s="95"/>
      <c r="G19" s="95"/>
    </row>
    <row r="20" spans="2:7" ht="12.75">
      <c r="B20" s="95"/>
      <c r="C20" s="95"/>
      <c r="D20" s="95"/>
      <c r="E20" s="95"/>
      <c r="F20" s="95"/>
      <c r="G20" s="95"/>
    </row>
    <row r="21" spans="2:7" ht="65.25" customHeight="1">
      <c r="B21" s="95"/>
      <c r="C21" s="582"/>
      <c r="D21" s="582"/>
      <c r="E21" s="582"/>
      <c r="F21" s="582"/>
      <c r="G21" s="582"/>
    </row>
    <row r="22" spans="2:7" ht="12.75">
      <c r="B22" s="95"/>
      <c r="C22" s="95"/>
      <c r="D22" s="95"/>
      <c r="E22" s="95"/>
      <c r="F22" s="95"/>
      <c r="G22" s="95"/>
    </row>
    <row r="23" spans="2:7" ht="12.75">
      <c r="B23" s="95"/>
      <c r="C23" s="95"/>
      <c r="D23" s="95"/>
      <c r="E23" s="95"/>
      <c r="F23" s="95"/>
      <c r="G23" s="95"/>
    </row>
    <row r="24" spans="2:7" ht="12.75">
      <c r="B24" s="95"/>
      <c r="C24" s="95"/>
      <c r="D24" s="95"/>
      <c r="E24" s="95"/>
      <c r="F24" s="95"/>
      <c r="G24" s="95"/>
    </row>
    <row r="25" spans="2:7" s="29" customFormat="1" ht="12.75">
      <c r="B25" s="322"/>
      <c r="C25" s="322"/>
      <c r="D25" s="322"/>
      <c r="E25" s="322"/>
      <c r="F25" s="322"/>
      <c r="G25" s="322"/>
    </row>
    <row r="26" spans="2:7" ht="12.75">
      <c r="B26" s="95"/>
      <c r="C26" s="95"/>
      <c r="D26" s="95"/>
      <c r="E26" s="95"/>
      <c r="F26" s="95"/>
      <c r="G26" s="95"/>
    </row>
    <row r="27" spans="2:7" ht="12.75">
      <c r="B27" s="95"/>
      <c r="C27" s="95"/>
      <c r="D27" s="95"/>
      <c r="E27" s="95"/>
      <c r="F27" s="95"/>
      <c r="G27" s="95"/>
    </row>
    <row r="28" spans="2:7" ht="12.75">
      <c r="B28" s="95"/>
      <c r="C28" s="95"/>
      <c r="D28" s="95"/>
      <c r="E28" s="95"/>
      <c r="F28" s="95"/>
      <c r="G28" s="95"/>
    </row>
    <row r="29" spans="2:7" ht="12.75">
      <c r="B29" s="95"/>
      <c r="C29" s="95"/>
      <c r="D29" s="95"/>
      <c r="E29" s="95"/>
      <c r="F29" s="95"/>
      <c r="G29" s="95"/>
    </row>
    <row r="30" spans="2:7" ht="12.75">
      <c r="B30" s="95"/>
      <c r="C30" s="95"/>
      <c r="D30" s="95"/>
      <c r="E30" s="95"/>
      <c r="F30" s="95"/>
      <c r="G30" s="95"/>
    </row>
    <row r="31" spans="2:7" ht="12.75">
      <c r="B31" s="95"/>
      <c r="C31" s="95"/>
      <c r="D31" s="95"/>
      <c r="E31" s="95"/>
      <c r="F31" s="95"/>
      <c r="G31" s="95"/>
    </row>
    <row r="32" spans="2:7" ht="12.75">
      <c r="B32" s="95"/>
      <c r="C32" s="95"/>
      <c r="D32" s="95"/>
      <c r="E32" s="95"/>
      <c r="F32" s="95"/>
      <c r="G32" s="95"/>
    </row>
    <row r="33" spans="2:7" ht="12.75">
      <c r="B33" s="95"/>
      <c r="C33" s="95"/>
      <c r="D33" s="95"/>
      <c r="E33" s="95"/>
      <c r="F33" s="95"/>
      <c r="G33" s="95"/>
    </row>
    <row r="34" spans="2:7" ht="12.75">
      <c r="B34" s="95"/>
      <c r="C34" s="95"/>
      <c r="D34" s="95"/>
      <c r="E34" s="95"/>
      <c r="F34" s="95"/>
      <c r="G34" s="95"/>
    </row>
    <row r="35" spans="2:7" ht="12.75">
      <c r="B35" s="95"/>
      <c r="C35" s="95"/>
      <c r="D35" s="95"/>
      <c r="E35" s="95"/>
      <c r="F35" s="95"/>
      <c r="G35" s="95"/>
    </row>
    <row r="36" spans="2:7" ht="12.75">
      <c r="B36" s="95"/>
      <c r="C36" s="95"/>
      <c r="D36" s="95"/>
      <c r="E36" s="95"/>
      <c r="F36" s="95"/>
      <c r="G36" s="95"/>
    </row>
  </sheetData>
  <sheetProtection password="D05B" sheet="1"/>
  <mergeCells count="5">
    <mergeCell ref="A1:G1"/>
    <mergeCell ref="C21:G21"/>
    <mergeCell ref="C8:D8"/>
    <mergeCell ref="A3:G3"/>
    <mergeCell ref="A5:G5"/>
  </mergeCells>
  <dataValidations count="1">
    <dataValidation type="textLength" operator="lessThanOrEqual" allowBlank="1" showInputMessage="1" showErrorMessage="1" errorTitle="Too Many Characters" error="The maximum number of characters that can be entered is 105." sqref="C11:C18">
      <formula1>150</formula1>
    </dataValidation>
  </dataValidations>
  <printOptions horizontalCentered="1"/>
  <pageMargins left="0.75" right="0.75" top="1" bottom="1" header="0.5" footer="0.5"/>
  <pageSetup fitToHeight="1" fitToWidth="1" horizontalDpi="600" verticalDpi="600" orientation="portrait" r:id="rId1"/>
  <headerFooter alignWithMargins="0">
    <oddHeader>&amp;R&amp;"Times New Roman,Regular"&amp;10 20</oddHeader>
    <oddFooter>&amp;C&amp;"Times New Roman,Regular"&amp;10&amp;A</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zoomScalePageLayoutView="0" workbookViewId="0" topLeftCell="A1">
      <selection activeCell="B2" sqref="B2"/>
    </sheetView>
  </sheetViews>
  <sheetFormatPr defaultColWidth="9.140625" defaultRowHeight="15"/>
  <cols>
    <col min="1" max="6" width="15.57421875" style="0" customWidth="1"/>
  </cols>
  <sheetData>
    <row r="1" spans="1:6" ht="34.5" customHeight="1">
      <c r="A1" s="542" t="str">
        <f>Cover!C23&amp;Cover!C24&amp;Cover!C25&amp;Cover!C26</f>
        <v>QUARTERLY REPORT</v>
      </c>
      <c r="B1" s="542"/>
      <c r="C1" s="542"/>
      <c r="D1" s="542"/>
      <c r="E1" s="542"/>
      <c r="F1" s="542"/>
    </row>
    <row r="2" spans="1:6" ht="15">
      <c r="A2" s="1"/>
      <c r="B2" s="1"/>
      <c r="C2" s="1"/>
      <c r="D2" s="1"/>
      <c r="E2" s="1"/>
      <c r="F2" s="1"/>
    </row>
    <row r="3" spans="1:6" ht="15">
      <c r="A3" s="552" t="s">
        <v>1125</v>
      </c>
      <c r="B3" s="552"/>
      <c r="C3" s="552"/>
      <c r="D3" s="552"/>
      <c r="E3" s="552"/>
      <c r="F3" s="552"/>
    </row>
    <row r="4" spans="1:6" ht="15">
      <c r="A4" s="1"/>
      <c r="B4" s="1"/>
      <c r="C4" s="1"/>
      <c r="D4" s="1"/>
      <c r="E4" s="1"/>
      <c r="F4" s="1"/>
    </row>
    <row r="5" spans="1:6" ht="15">
      <c r="A5" s="552" t="s">
        <v>489</v>
      </c>
      <c r="B5" s="552"/>
      <c r="C5" s="552"/>
      <c r="D5" s="552"/>
      <c r="E5" s="552"/>
      <c r="F5" s="552"/>
    </row>
  </sheetData>
  <sheetProtection password="D05B" sheet="1" objects="1" scenarios="1"/>
  <mergeCells count="3">
    <mergeCell ref="A1:F1"/>
    <mergeCell ref="A3:F3"/>
    <mergeCell ref="A5:F5"/>
  </mergeCells>
  <printOptions horizontalCentered="1"/>
  <pageMargins left="0.75" right="0.75" top="1" bottom="1" header="0.5" footer="0.5"/>
  <pageSetup fitToHeight="1" fitToWidth="1" horizontalDpi="600" verticalDpi="600" orientation="portrait" scale="95" r:id="rId1"/>
  <headerFooter alignWithMargins="0">
    <oddHeader>&amp;R&amp;"Times New Roman,Regular"&amp;10 21</oddHeader>
    <oddFooter>&amp;C&amp;"Times New Roman,Regular"&amp;10&amp;A</oddFooter>
  </headerFooter>
</worksheet>
</file>

<file path=xl/worksheets/sheet22.xml><?xml version="1.0" encoding="utf-8"?>
<worksheet xmlns="http://schemas.openxmlformats.org/spreadsheetml/2006/main" xmlns:r="http://schemas.openxmlformats.org/officeDocument/2006/relationships">
  <sheetPr codeName="Sheet42">
    <pageSetUpPr fitToPage="1"/>
  </sheetPr>
  <dimension ref="A1:F5"/>
  <sheetViews>
    <sheetView zoomScalePageLayoutView="0" workbookViewId="0" topLeftCell="A1">
      <selection activeCell="C6" sqref="C6"/>
    </sheetView>
  </sheetViews>
  <sheetFormatPr defaultColWidth="9.140625" defaultRowHeight="15"/>
  <cols>
    <col min="1" max="6" width="15.57421875" style="0" customWidth="1"/>
  </cols>
  <sheetData>
    <row r="1" spans="1:6" ht="34.5" customHeight="1">
      <c r="A1" s="542" t="str">
        <f>Cover!C23&amp;Cover!C24&amp;Cover!C25&amp;Cover!C26</f>
        <v>QUARTERLY REPORT</v>
      </c>
      <c r="B1" s="542"/>
      <c r="C1" s="542"/>
      <c r="D1" s="542"/>
      <c r="E1" s="542"/>
      <c r="F1" s="542"/>
    </row>
    <row r="2" spans="1:6" ht="15">
      <c r="A2" s="1"/>
      <c r="B2" s="1"/>
      <c r="C2" s="1"/>
      <c r="D2" s="1"/>
      <c r="E2" s="1"/>
      <c r="F2" s="1"/>
    </row>
    <row r="3" spans="1:6" ht="15">
      <c r="A3" s="552" t="s">
        <v>783</v>
      </c>
      <c r="B3" s="552"/>
      <c r="C3" s="552"/>
      <c r="D3" s="552"/>
      <c r="E3" s="552"/>
      <c r="F3" s="552"/>
    </row>
    <row r="4" spans="1:6" ht="15">
      <c r="A4" s="1"/>
      <c r="B4" s="1"/>
      <c r="C4" s="1"/>
      <c r="D4" s="1"/>
      <c r="E4" s="1"/>
      <c r="F4" s="1"/>
    </row>
    <row r="5" spans="1:6" ht="15">
      <c r="A5" s="552" t="s">
        <v>489</v>
      </c>
      <c r="B5" s="552"/>
      <c r="C5" s="552"/>
      <c r="D5" s="552"/>
      <c r="E5" s="552"/>
      <c r="F5" s="552"/>
    </row>
  </sheetData>
  <sheetProtection password="D05B" sheet="1" objects="1" scenarios="1"/>
  <mergeCells count="3">
    <mergeCell ref="A1:F1"/>
    <mergeCell ref="A3:F3"/>
    <mergeCell ref="A5:F5"/>
  </mergeCells>
  <printOptions horizontalCentered="1"/>
  <pageMargins left="0.75" right="0.75" top="1" bottom="1" header="0.5" footer="0.5"/>
  <pageSetup fitToHeight="1" fitToWidth="1" horizontalDpi="600" verticalDpi="600" orientation="portrait" scale="95" r:id="rId1"/>
  <headerFooter alignWithMargins="0">
    <oddHeader>&amp;R&amp;"Times New Roman,Regular"&amp;10 22</oddHeader>
    <oddFooter>&amp;C&amp;"Times New Roman,Regular"&amp;10&amp;A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F5"/>
  <sheetViews>
    <sheetView zoomScalePageLayoutView="0" workbookViewId="0" topLeftCell="A1">
      <selection activeCell="D7" sqref="D7"/>
    </sheetView>
  </sheetViews>
  <sheetFormatPr defaultColWidth="9.140625" defaultRowHeight="15"/>
  <cols>
    <col min="1" max="6" width="15.57421875" style="0" customWidth="1"/>
  </cols>
  <sheetData>
    <row r="1" spans="1:6" ht="34.5" customHeight="1">
      <c r="A1" s="542" t="str">
        <f>Cover!C23&amp;Cover!C24&amp;Cover!C25&amp;Cover!C26</f>
        <v>QUARTERLY REPORT</v>
      </c>
      <c r="B1" s="542"/>
      <c r="C1" s="542"/>
      <c r="D1" s="542"/>
      <c r="E1" s="542"/>
      <c r="F1" s="542"/>
    </row>
    <row r="2" spans="1:6" ht="15">
      <c r="A2" s="1"/>
      <c r="B2" s="1"/>
      <c r="C2" s="1"/>
      <c r="D2" s="1"/>
      <c r="E2" s="1"/>
      <c r="F2" s="1"/>
    </row>
    <row r="3" spans="1:6" ht="15">
      <c r="A3" s="552" t="s">
        <v>213</v>
      </c>
      <c r="B3" s="552"/>
      <c r="C3" s="552"/>
      <c r="D3" s="552"/>
      <c r="E3" s="552"/>
      <c r="F3" s="552"/>
    </row>
    <row r="4" spans="1:6" ht="15">
      <c r="A4" s="1"/>
      <c r="B4" s="1"/>
      <c r="C4" s="1"/>
      <c r="D4" s="1"/>
      <c r="E4" s="1"/>
      <c r="F4" s="1"/>
    </row>
    <row r="5" spans="1:6" ht="15">
      <c r="A5" s="552" t="s">
        <v>489</v>
      </c>
      <c r="B5" s="552"/>
      <c r="C5" s="552"/>
      <c r="D5" s="552"/>
      <c r="E5" s="552"/>
      <c r="F5" s="552"/>
    </row>
  </sheetData>
  <sheetProtection password="D05B" sheet="1" objects="1" scenarios="1"/>
  <mergeCells count="3">
    <mergeCell ref="A1:F1"/>
    <mergeCell ref="A3:F3"/>
    <mergeCell ref="A5:F5"/>
  </mergeCells>
  <printOptions horizontalCentered="1"/>
  <pageMargins left="0.75" right="0.75" top="1" bottom="1" header="0.5" footer="0.5"/>
  <pageSetup fitToHeight="1" fitToWidth="1" horizontalDpi="600" verticalDpi="600" orientation="portrait" scale="95" r:id="rId1"/>
  <headerFooter alignWithMargins="0">
    <oddHeader>&amp;R&amp;"Times New Roman,Regular"&amp;10 23</oddHeader>
    <oddFooter>&amp;C&amp;"Times New Roman,Regular"&amp;10&amp;A</oddFooter>
  </headerFooter>
</worksheet>
</file>

<file path=xl/worksheets/sheet24.xml><?xml version="1.0" encoding="utf-8"?>
<worksheet xmlns="http://schemas.openxmlformats.org/spreadsheetml/2006/main" xmlns:r="http://schemas.openxmlformats.org/officeDocument/2006/relationships">
  <sheetPr codeName="Sheet31">
    <pageSetUpPr fitToPage="1"/>
  </sheetPr>
  <dimension ref="A1:N189"/>
  <sheetViews>
    <sheetView zoomScalePageLayoutView="0" workbookViewId="0" topLeftCell="A1">
      <selection activeCell="B5" sqref="B5:E5"/>
    </sheetView>
  </sheetViews>
  <sheetFormatPr defaultColWidth="10.28125" defaultRowHeight="15"/>
  <cols>
    <col min="1" max="1" width="2.7109375" style="67" customWidth="1"/>
    <col min="2" max="2" width="23.7109375" style="67" customWidth="1"/>
    <col min="3" max="3" width="26.57421875" style="67" customWidth="1"/>
    <col min="4" max="4" width="4.00390625" style="67" customWidth="1"/>
    <col min="5" max="5" width="34.7109375" style="67" customWidth="1"/>
    <col min="6" max="7" width="19.140625" style="67" customWidth="1"/>
    <col min="8" max="8" width="8.140625" style="67" customWidth="1"/>
    <col min="9" max="9" width="9.28125" style="67" customWidth="1"/>
    <col min="10" max="16384" width="10.28125" style="67" customWidth="1"/>
  </cols>
  <sheetData>
    <row r="1" spans="1:5" ht="34.5" customHeight="1">
      <c r="A1" s="576" t="str">
        <f>Cover!C23&amp;Cover!C24&amp;Cover!C25&amp;Cover!C26</f>
        <v>QUARTERLY REPORT</v>
      </c>
      <c r="B1" s="576"/>
      <c r="C1" s="576"/>
      <c r="D1" s="576"/>
      <c r="E1" s="576"/>
    </row>
    <row r="3" spans="1:6" ht="15" customHeight="1">
      <c r="A3" s="323"/>
      <c r="B3" s="588">
        <v>1</v>
      </c>
      <c r="C3" s="588"/>
      <c r="D3" s="588"/>
      <c r="E3" s="589"/>
      <c r="F3" s="324"/>
    </row>
    <row r="4" spans="1:7" ht="16.5" customHeight="1">
      <c r="A4" s="325"/>
      <c r="B4" s="588" t="s">
        <v>222</v>
      </c>
      <c r="C4" s="588"/>
      <c r="D4" s="588"/>
      <c r="E4" s="589"/>
      <c r="F4" s="69"/>
      <c r="G4" s="69"/>
    </row>
    <row r="5" spans="1:7" ht="15" customHeight="1">
      <c r="A5" s="154" t="s">
        <v>858</v>
      </c>
      <c r="B5" s="586"/>
      <c r="C5" s="586"/>
      <c r="D5" s="586"/>
      <c r="E5" s="587"/>
      <c r="F5" s="69"/>
      <c r="G5" s="69"/>
    </row>
    <row r="6" spans="1:7" ht="15" customHeight="1">
      <c r="A6" s="155" t="s">
        <v>859</v>
      </c>
      <c r="B6" s="586"/>
      <c r="C6" s="586"/>
      <c r="D6" s="586"/>
      <c r="E6" s="587"/>
      <c r="F6" s="69"/>
      <c r="G6" s="69"/>
    </row>
    <row r="7" spans="1:7" ht="15" customHeight="1">
      <c r="A7" s="155" t="s">
        <v>860</v>
      </c>
      <c r="B7" s="586"/>
      <c r="C7" s="586"/>
      <c r="D7" s="586"/>
      <c r="E7" s="587"/>
      <c r="F7" s="69"/>
      <c r="G7" s="69"/>
    </row>
    <row r="8" spans="1:7" ht="15" customHeight="1">
      <c r="A8" s="155" t="s">
        <v>861</v>
      </c>
      <c r="B8" s="586"/>
      <c r="C8" s="586"/>
      <c r="D8" s="586"/>
      <c r="E8" s="587"/>
      <c r="F8" s="69"/>
      <c r="G8" s="69"/>
    </row>
    <row r="9" spans="1:7" ht="15" customHeight="1">
      <c r="A9" s="155" t="s">
        <v>862</v>
      </c>
      <c r="B9" s="586"/>
      <c r="C9" s="586"/>
      <c r="D9" s="586"/>
      <c r="E9" s="587"/>
      <c r="F9" s="69"/>
      <c r="G9" s="69"/>
    </row>
    <row r="10" spans="1:14" ht="15" customHeight="1">
      <c r="A10" s="155" t="s">
        <v>863</v>
      </c>
      <c r="B10" s="586"/>
      <c r="C10" s="586"/>
      <c r="D10" s="586"/>
      <c r="E10" s="587"/>
      <c r="F10" s="68" t="s">
        <v>1087</v>
      </c>
      <c r="G10" s="68"/>
      <c r="H10" s="90"/>
      <c r="I10" s="90"/>
      <c r="J10" s="90"/>
      <c r="K10" s="90"/>
      <c r="L10" s="90"/>
      <c r="M10" s="90"/>
      <c r="N10" s="90"/>
    </row>
    <row r="11" spans="1:14" ht="15" customHeight="1">
      <c r="A11" s="86" t="s">
        <v>864</v>
      </c>
      <c r="B11" s="586"/>
      <c r="C11" s="586"/>
      <c r="D11" s="586"/>
      <c r="E11" s="587"/>
      <c r="F11" s="90"/>
      <c r="G11" s="90"/>
      <c r="H11" s="90"/>
      <c r="I11" s="90"/>
      <c r="J11" s="90"/>
      <c r="K11" s="90"/>
      <c r="L11" s="90"/>
      <c r="M11" s="90"/>
      <c r="N11" s="90"/>
    </row>
    <row r="12" spans="1:14" ht="15" customHeight="1">
      <c r="A12" s="156" t="s">
        <v>865</v>
      </c>
      <c r="B12" s="586"/>
      <c r="C12" s="586"/>
      <c r="D12" s="586"/>
      <c r="E12" s="587"/>
      <c r="F12" s="90"/>
      <c r="G12" s="90"/>
      <c r="H12" s="90"/>
      <c r="I12" s="90"/>
      <c r="J12" s="90"/>
      <c r="K12" s="90"/>
      <c r="L12" s="90"/>
      <c r="M12" s="90"/>
      <c r="N12" s="90"/>
    </row>
    <row r="13" spans="1:14" ht="15" customHeight="1">
      <c r="A13" s="155" t="s">
        <v>866</v>
      </c>
      <c r="B13" s="586"/>
      <c r="C13" s="586"/>
      <c r="D13" s="586"/>
      <c r="E13" s="587"/>
      <c r="F13" s="90"/>
      <c r="G13" s="90"/>
      <c r="H13" s="90"/>
      <c r="I13" s="90"/>
      <c r="J13" s="90"/>
      <c r="K13" s="90"/>
      <c r="L13" s="90"/>
      <c r="M13" s="90"/>
      <c r="N13" s="90"/>
    </row>
    <row r="14" spans="1:14" ht="15" customHeight="1">
      <c r="A14" s="155" t="s">
        <v>867</v>
      </c>
      <c r="B14" s="586"/>
      <c r="C14" s="586"/>
      <c r="D14" s="586"/>
      <c r="E14" s="587"/>
      <c r="F14" s="90"/>
      <c r="G14" s="90"/>
      <c r="H14" s="90"/>
      <c r="I14" s="90"/>
      <c r="J14" s="90"/>
      <c r="K14" s="90"/>
      <c r="L14" s="90"/>
      <c r="M14" s="90"/>
      <c r="N14" s="90"/>
    </row>
    <row r="15" spans="1:14" ht="15" customHeight="1">
      <c r="A15" s="155" t="s">
        <v>869</v>
      </c>
      <c r="B15" s="586"/>
      <c r="C15" s="586"/>
      <c r="D15" s="586"/>
      <c r="E15" s="587"/>
      <c r="F15" s="90"/>
      <c r="G15" s="90"/>
      <c r="H15" s="90"/>
      <c r="I15" s="90"/>
      <c r="J15" s="90"/>
      <c r="K15" s="90"/>
      <c r="L15" s="90"/>
      <c r="M15" s="90"/>
      <c r="N15" s="90"/>
    </row>
    <row r="16" spans="1:14" ht="15" customHeight="1">
      <c r="A16" s="155" t="s">
        <v>876</v>
      </c>
      <c r="B16" s="586"/>
      <c r="C16" s="586"/>
      <c r="D16" s="586"/>
      <c r="E16" s="587"/>
      <c r="F16" s="90"/>
      <c r="G16" s="90"/>
      <c r="H16" s="90"/>
      <c r="I16" s="90"/>
      <c r="J16" s="90"/>
      <c r="K16" s="90"/>
      <c r="L16" s="90"/>
      <c r="M16" s="90"/>
      <c r="N16" s="90"/>
    </row>
    <row r="17" spans="1:14" ht="15" customHeight="1">
      <c r="A17" s="155" t="s">
        <v>877</v>
      </c>
      <c r="B17" s="586"/>
      <c r="C17" s="586"/>
      <c r="D17" s="586"/>
      <c r="E17" s="587"/>
      <c r="F17" s="90"/>
      <c r="G17" s="90"/>
      <c r="H17" s="90"/>
      <c r="I17" s="90"/>
      <c r="J17" s="90"/>
      <c r="K17" s="90"/>
      <c r="L17" s="90"/>
      <c r="M17" s="90"/>
      <c r="N17" s="90"/>
    </row>
    <row r="18" spans="1:14" ht="15" customHeight="1">
      <c r="A18" s="155" t="s">
        <v>878</v>
      </c>
      <c r="B18" s="586"/>
      <c r="C18" s="586"/>
      <c r="D18" s="586"/>
      <c r="E18" s="587"/>
      <c r="F18" s="90"/>
      <c r="G18" s="90"/>
      <c r="M18" s="90"/>
      <c r="N18" s="90"/>
    </row>
    <row r="19" spans="1:7" ht="15" customHeight="1">
      <c r="A19" s="157" t="s">
        <v>879</v>
      </c>
      <c r="B19" s="586"/>
      <c r="C19" s="586"/>
      <c r="D19" s="586"/>
      <c r="E19" s="587"/>
      <c r="F19" s="90"/>
      <c r="G19" s="90"/>
    </row>
    <row r="20" spans="1:7" ht="15" customHeight="1">
      <c r="A20" s="157" t="s">
        <v>880</v>
      </c>
      <c r="B20" s="586"/>
      <c r="C20" s="586"/>
      <c r="D20" s="586"/>
      <c r="E20" s="587"/>
      <c r="F20" s="90"/>
      <c r="G20" s="90"/>
    </row>
    <row r="21" spans="1:7" ht="15" customHeight="1">
      <c r="A21" s="157" t="s">
        <v>881</v>
      </c>
      <c r="B21" s="586"/>
      <c r="C21" s="586"/>
      <c r="D21" s="586"/>
      <c r="E21" s="587"/>
      <c r="F21" s="90"/>
      <c r="G21" s="90"/>
    </row>
    <row r="22" spans="1:7" ht="15" customHeight="1">
      <c r="A22" s="157" t="s">
        <v>882</v>
      </c>
      <c r="B22" s="586"/>
      <c r="C22" s="586"/>
      <c r="D22" s="586"/>
      <c r="E22" s="587"/>
      <c r="F22" s="90"/>
      <c r="G22" s="90"/>
    </row>
    <row r="23" spans="1:8" ht="15" customHeight="1">
      <c r="A23" s="158" t="s">
        <v>891</v>
      </c>
      <c r="B23" s="586"/>
      <c r="C23" s="586"/>
      <c r="D23" s="586"/>
      <c r="E23" s="587"/>
      <c r="F23" s="90"/>
      <c r="G23" s="90"/>
      <c r="H23" s="90"/>
    </row>
    <row r="24" spans="1:8" ht="15" customHeight="1">
      <c r="A24" s="157" t="s">
        <v>892</v>
      </c>
      <c r="B24" s="586"/>
      <c r="C24" s="586"/>
      <c r="D24" s="586"/>
      <c r="E24" s="587"/>
      <c r="F24" s="90"/>
      <c r="G24" s="90"/>
      <c r="H24" s="90"/>
    </row>
    <row r="25" spans="1:8" ht="15" customHeight="1">
      <c r="A25" s="155" t="s">
        <v>893</v>
      </c>
      <c r="B25" s="586"/>
      <c r="C25" s="586"/>
      <c r="D25" s="586"/>
      <c r="E25" s="587"/>
      <c r="F25" s="90"/>
      <c r="G25" s="90"/>
      <c r="H25" s="90"/>
    </row>
    <row r="26" spans="1:8" ht="15" customHeight="1">
      <c r="A26" s="157" t="s">
        <v>894</v>
      </c>
      <c r="B26" s="586"/>
      <c r="C26" s="586"/>
      <c r="D26" s="586"/>
      <c r="E26" s="587"/>
      <c r="F26" s="68"/>
      <c r="G26" s="90"/>
      <c r="H26" s="90"/>
    </row>
    <row r="27" spans="1:8" ht="15" customHeight="1">
      <c r="A27" s="157" t="s">
        <v>895</v>
      </c>
      <c r="B27" s="586"/>
      <c r="C27" s="586"/>
      <c r="D27" s="586"/>
      <c r="E27" s="587"/>
      <c r="F27" s="73"/>
      <c r="G27" s="90"/>
      <c r="H27" s="90"/>
    </row>
    <row r="28" spans="1:7" ht="15" customHeight="1">
      <c r="A28" s="157" t="s">
        <v>896</v>
      </c>
      <c r="B28" s="586"/>
      <c r="C28" s="586"/>
      <c r="D28" s="586"/>
      <c r="E28" s="587"/>
      <c r="F28" s="90"/>
      <c r="G28" s="90"/>
    </row>
    <row r="29" spans="1:7" ht="15" customHeight="1">
      <c r="A29" s="155" t="s">
        <v>897</v>
      </c>
      <c r="B29" s="586"/>
      <c r="C29" s="586"/>
      <c r="D29" s="586"/>
      <c r="E29" s="587"/>
      <c r="F29" s="90"/>
      <c r="G29" s="90"/>
    </row>
    <row r="30" spans="1:7" ht="15" customHeight="1">
      <c r="A30" s="157" t="s">
        <v>898</v>
      </c>
      <c r="B30" s="586"/>
      <c r="C30" s="586"/>
      <c r="D30" s="586"/>
      <c r="E30" s="587"/>
      <c r="F30" s="90"/>
      <c r="G30" s="90"/>
    </row>
    <row r="31" spans="1:7" ht="15" customHeight="1">
      <c r="A31" s="157" t="s">
        <v>899</v>
      </c>
      <c r="B31" s="586"/>
      <c r="C31" s="586"/>
      <c r="D31" s="586"/>
      <c r="E31" s="587"/>
      <c r="F31" s="90"/>
      <c r="G31" s="90"/>
    </row>
    <row r="32" spans="1:7" ht="15" customHeight="1">
      <c r="A32" s="157" t="s">
        <v>954</v>
      </c>
      <c r="B32" s="586"/>
      <c r="C32" s="586"/>
      <c r="D32" s="586"/>
      <c r="E32" s="587"/>
      <c r="F32" s="90"/>
      <c r="G32" s="90"/>
    </row>
    <row r="33" spans="1:7" ht="15" customHeight="1">
      <c r="A33" s="157" t="s">
        <v>955</v>
      </c>
      <c r="B33" s="586"/>
      <c r="C33" s="586"/>
      <c r="D33" s="586"/>
      <c r="E33" s="587"/>
      <c r="F33" s="90"/>
      <c r="G33" s="90"/>
    </row>
    <row r="34" spans="1:7" ht="15" customHeight="1">
      <c r="A34" s="157" t="s">
        <v>956</v>
      </c>
      <c r="B34" s="586"/>
      <c r="C34" s="586"/>
      <c r="D34" s="586"/>
      <c r="E34" s="587"/>
      <c r="F34" s="90"/>
      <c r="G34" s="90"/>
    </row>
    <row r="35" spans="1:7" ht="15" customHeight="1">
      <c r="A35" s="157" t="s">
        <v>957</v>
      </c>
      <c r="B35" s="586"/>
      <c r="C35" s="586"/>
      <c r="D35" s="586"/>
      <c r="E35" s="587"/>
      <c r="F35" s="90"/>
      <c r="G35" s="90"/>
    </row>
    <row r="36" spans="1:7" ht="15" customHeight="1">
      <c r="A36" s="157" t="s">
        <v>958</v>
      </c>
      <c r="B36" s="586"/>
      <c r="C36" s="586"/>
      <c r="D36" s="586"/>
      <c r="E36" s="587"/>
      <c r="F36" s="326"/>
      <c r="G36" s="90"/>
    </row>
    <row r="37" spans="1:7" ht="15" customHeight="1">
      <c r="A37" s="157" t="s">
        <v>959</v>
      </c>
      <c r="B37" s="586"/>
      <c r="C37" s="586"/>
      <c r="D37" s="586"/>
      <c r="E37" s="587"/>
      <c r="F37" s="90"/>
      <c r="G37" s="90"/>
    </row>
    <row r="38" spans="1:7" ht="15" customHeight="1">
      <c r="A38" s="155" t="s">
        <v>960</v>
      </c>
      <c r="B38" s="586"/>
      <c r="C38" s="586"/>
      <c r="D38" s="586"/>
      <c r="E38" s="587"/>
      <c r="F38" s="90"/>
      <c r="G38" s="90"/>
    </row>
    <row r="39" spans="1:8" ht="15" customHeight="1">
      <c r="A39" s="155" t="s">
        <v>961</v>
      </c>
      <c r="B39" s="586"/>
      <c r="C39" s="586"/>
      <c r="D39" s="586"/>
      <c r="E39" s="587"/>
      <c r="F39" s="90"/>
      <c r="G39" s="90"/>
      <c r="H39" s="90"/>
    </row>
    <row r="40" spans="1:8" ht="15" customHeight="1">
      <c r="A40" s="157" t="s">
        <v>962</v>
      </c>
      <c r="B40" s="586"/>
      <c r="C40" s="586"/>
      <c r="D40" s="586"/>
      <c r="E40" s="587"/>
      <c r="F40" s="90"/>
      <c r="G40" s="90"/>
      <c r="H40" s="90"/>
    </row>
    <row r="41" spans="1:8" ht="15" customHeight="1">
      <c r="A41" s="157" t="s">
        <v>963</v>
      </c>
      <c r="B41" s="586"/>
      <c r="C41" s="586"/>
      <c r="D41" s="586"/>
      <c r="E41" s="587"/>
      <c r="F41" s="90"/>
      <c r="G41" s="90"/>
      <c r="H41" s="90"/>
    </row>
    <row r="42" spans="1:8" ht="15" customHeight="1">
      <c r="A42" s="157" t="s">
        <v>964</v>
      </c>
      <c r="B42" s="586"/>
      <c r="C42" s="586"/>
      <c r="D42" s="586"/>
      <c r="E42" s="587"/>
      <c r="F42" s="90"/>
      <c r="G42" s="90"/>
      <c r="H42" s="90"/>
    </row>
    <row r="43" spans="1:8" ht="15" customHeight="1">
      <c r="A43" s="157" t="s">
        <v>976</v>
      </c>
      <c r="B43" s="586"/>
      <c r="C43" s="586"/>
      <c r="D43" s="586"/>
      <c r="E43" s="587"/>
      <c r="F43" s="90"/>
      <c r="G43" s="90"/>
      <c r="H43" s="90"/>
    </row>
    <row r="44" spans="1:8" ht="15" customHeight="1">
      <c r="A44" s="157" t="s">
        <v>977</v>
      </c>
      <c r="B44" s="586"/>
      <c r="C44" s="586"/>
      <c r="D44" s="586"/>
      <c r="E44" s="587"/>
      <c r="F44" s="90"/>
      <c r="G44" s="90"/>
      <c r="H44" s="90"/>
    </row>
    <row r="45" spans="1:8" ht="15" customHeight="1">
      <c r="A45" s="155" t="s">
        <v>978</v>
      </c>
      <c r="B45" s="586"/>
      <c r="C45" s="586"/>
      <c r="D45" s="586"/>
      <c r="E45" s="587"/>
      <c r="F45" s="90"/>
      <c r="G45" s="90"/>
      <c r="H45" s="90"/>
    </row>
    <row r="46" spans="1:8" ht="15" customHeight="1">
      <c r="A46" s="155" t="s">
        <v>979</v>
      </c>
      <c r="B46" s="586"/>
      <c r="C46" s="586"/>
      <c r="D46" s="586"/>
      <c r="E46" s="587"/>
      <c r="F46" s="90"/>
      <c r="G46" s="90"/>
      <c r="H46" s="90"/>
    </row>
    <row r="47" spans="1:8" ht="15" customHeight="1">
      <c r="A47" s="155" t="s">
        <v>980</v>
      </c>
      <c r="B47" s="586"/>
      <c r="C47" s="586"/>
      <c r="D47" s="586"/>
      <c r="E47" s="587"/>
      <c r="F47" s="90"/>
      <c r="G47" s="90"/>
      <c r="H47" s="90"/>
    </row>
    <row r="48" spans="1:8" ht="15" customHeight="1">
      <c r="A48" s="155" t="s">
        <v>981</v>
      </c>
      <c r="B48" s="586"/>
      <c r="C48" s="586"/>
      <c r="D48" s="586"/>
      <c r="E48" s="587"/>
      <c r="F48" s="90"/>
      <c r="G48" s="90"/>
      <c r="H48" s="90"/>
    </row>
    <row r="49" spans="1:8" ht="15" customHeight="1">
      <c r="A49" s="155" t="s">
        <v>982</v>
      </c>
      <c r="B49" s="586"/>
      <c r="C49" s="586"/>
      <c r="D49" s="586"/>
      <c r="E49" s="587"/>
      <c r="F49" s="90"/>
      <c r="G49" s="90"/>
      <c r="H49" s="90"/>
    </row>
    <row r="50" spans="1:8" ht="15" customHeight="1">
      <c r="A50" s="155" t="s">
        <v>983</v>
      </c>
      <c r="B50" s="586"/>
      <c r="C50" s="586"/>
      <c r="D50" s="586"/>
      <c r="E50" s="587"/>
      <c r="F50" s="90"/>
      <c r="G50" s="90"/>
      <c r="H50" s="90"/>
    </row>
    <row r="51" spans="1:8" ht="15" customHeight="1">
      <c r="A51" s="155" t="s">
        <v>984</v>
      </c>
      <c r="B51" s="586"/>
      <c r="C51" s="586"/>
      <c r="D51" s="586"/>
      <c r="E51" s="587"/>
      <c r="F51" s="90"/>
      <c r="G51" s="90"/>
      <c r="H51" s="90"/>
    </row>
    <row r="52" spans="1:8" ht="15" customHeight="1">
      <c r="A52" s="155" t="s">
        <v>985</v>
      </c>
      <c r="B52" s="586"/>
      <c r="C52" s="586"/>
      <c r="D52" s="586"/>
      <c r="E52" s="587"/>
      <c r="F52" s="90"/>
      <c r="G52" s="90"/>
      <c r="H52" s="90"/>
    </row>
    <row r="53" spans="1:8" ht="12.75">
      <c r="A53" s="155" t="s">
        <v>986</v>
      </c>
      <c r="B53" s="586"/>
      <c r="C53" s="586"/>
      <c r="D53" s="586"/>
      <c r="E53" s="587"/>
      <c r="F53" s="90"/>
      <c r="G53" s="90"/>
      <c r="H53" s="90"/>
    </row>
    <row r="54" spans="1:8" ht="12.75">
      <c r="A54" s="155" t="s">
        <v>987</v>
      </c>
      <c r="B54" s="586"/>
      <c r="C54" s="586"/>
      <c r="D54" s="586"/>
      <c r="E54" s="587"/>
      <c r="F54" s="90"/>
      <c r="G54" s="90"/>
      <c r="H54" s="90"/>
    </row>
    <row r="55" spans="1:8" ht="12.75">
      <c r="A55" s="155" t="s">
        <v>1083</v>
      </c>
      <c r="B55" s="586"/>
      <c r="C55" s="586"/>
      <c r="D55" s="586"/>
      <c r="E55" s="587"/>
      <c r="F55" s="90"/>
      <c r="G55" s="90"/>
      <c r="H55" s="90"/>
    </row>
    <row r="56" spans="1:8" ht="12.75">
      <c r="A56" s="155" t="s">
        <v>1084</v>
      </c>
      <c r="B56" s="586"/>
      <c r="C56" s="586"/>
      <c r="D56" s="586"/>
      <c r="E56" s="587"/>
      <c r="F56" s="90"/>
      <c r="G56" s="90"/>
      <c r="H56" s="90"/>
    </row>
    <row r="57" spans="1:8" ht="12.75">
      <c r="A57" s="155" t="s">
        <v>1085</v>
      </c>
      <c r="B57" s="586"/>
      <c r="C57" s="586"/>
      <c r="D57" s="586"/>
      <c r="E57" s="587"/>
      <c r="F57" s="90"/>
      <c r="G57" s="90"/>
      <c r="H57" s="90"/>
    </row>
    <row r="58" spans="1:8" ht="12.75">
      <c r="A58" s="155" t="s">
        <v>1086</v>
      </c>
      <c r="B58" s="586"/>
      <c r="C58" s="586"/>
      <c r="D58" s="586"/>
      <c r="E58" s="587"/>
      <c r="F58" s="90"/>
      <c r="G58" s="90"/>
      <c r="H58" s="90"/>
    </row>
    <row r="59" spans="1:8" ht="12.75">
      <c r="A59" s="155" t="s">
        <v>1079</v>
      </c>
      <c r="B59" s="586"/>
      <c r="C59" s="586"/>
      <c r="D59" s="586"/>
      <c r="E59" s="587"/>
      <c r="F59" s="90"/>
      <c r="G59" s="90"/>
      <c r="H59" s="90"/>
    </row>
    <row r="60" spans="1:8" ht="12.75">
      <c r="A60" s="155" t="s">
        <v>223</v>
      </c>
      <c r="B60" s="586"/>
      <c r="C60" s="586"/>
      <c r="D60" s="586"/>
      <c r="E60" s="587"/>
      <c r="F60" s="90"/>
      <c r="G60" s="90"/>
      <c r="H60" s="90"/>
    </row>
    <row r="61" spans="1:8" ht="12.75">
      <c r="A61" s="155" t="s">
        <v>224</v>
      </c>
      <c r="B61" s="586"/>
      <c r="C61" s="586"/>
      <c r="D61" s="586"/>
      <c r="E61" s="587"/>
      <c r="F61" s="90"/>
      <c r="G61" s="90"/>
      <c r="H61" s="90"/>
    </row>
    <row r="62" spans="1:8" ht="12.75">
      <c r="A62" s="155" t="s">
        <v>225</v>
      </c>
      <c r="B62" s="586"/>
      <c r="C62" s="586"/>
      <c r="D62" s="586"/>
      <c r="E62" s="587"/>
      <c r="F62" s="90"/>
      <c r="G62" s="90"/>
      <c r="H62" s="90"/>
    </row>
    <row r="63" spans="1:8" ht="12.75">
      <c r="A63" s="159" t="s">
        <v>226</v>
      </c>
      <c r="B63" s="590"/>
      <c r="C63" s="590"/>
      <c r="D63" s="590"/>
      <c r="E63" s="591"/>
      <c r="F63" s="91"/>
      <c r="G63" s="90"/>
      <c r="H63" s="90"/>
    </row>
    <row r="64" spans="1:8" ht="12.75">
      <c r="A64" s="92"/>
      <c r="B64" s="90"/>
      <c r="C64" s="90"/>
      <c r="D64" s="90"/>
      <c r="E64" s="90"/>
      <c r="F64" s="90"/>
      <c r="G64" s="90"/>
      <c r="H64" s="90"/>
    </row>
    <row r="65" spans="1:8" ht="12.75">
      <c r="A65" s="92"/>
      <c r="B65" s="90"/>
      <c r="C65" s="90"/>
      <c r="D65" s="90"/>
      <c r="E65" s="90"/>
      <c r="F65" s="90"/>
      <c r="G65" s="90"/>
      <c r="H65" s="90"/>
    </row>
    <row r="66" spans="1:8" ht="12.75">
      <c r="A66" s="92"/>
      <c r="B66" s="90"/>
      <c r="C66" s="90"/>
      <c r="D66" s="90"/>
      <c r="E66" s="90"/>
      <c r="F66" s="90"/>
      <c r="G66" s="90"/>
      <c r="H66" s="90"/>
    </row>
    <row r="67" spans="1:8" ht="12.75">
      <c r="A67" s="92"/>
      <c r="B67" s="90"/>
      <c r="C67" s="90"/>
      <c r="D67" s="90"/>
      <c r="E67" s="90"/>
      <c r="F67" s="90"/>
      <c r="G67" s="90"/>
      <c r="H67" s="90"/>
    </row>
    <row r="68" spans="1:8" ht="12.75">
      <c r="A68" s="92"/>
      <c r="B68" s="90"/>
      <c r="C68" s="90"/>
      <c r="D68" s="90"/>
      <c r="E68" s="90"/>
      <c r="F68" s="90"/>
      <c r="G68" s="90"/>
      <c r="H68" s="90"/>
    </row>
    <row r="69" spans="1:8" ht="12.75">
      <c r="A69" s="92"/>
      <c r="B69" s="90"/>
      <c r="C69" s="90"/>
      <c r="D69" s="90"/>
      <c r="E69" s="90"/>
      <c r="F69" s="90"/>
      <c r="G69" s="90"/>
      <c r="H69" s="90"/>
    </row>
    <row r="70" spans="1:8" ht="12.75">
      <c r="A70" s="92"/>
      <c r="B70" s="90"/>
      <c r="C70" s="90"/>
      <c r="D70" s="90"/>
      <c r="E70" s="90"/>
      <c r="F70" s="90"/>
      <c r="G70" s="90"/>
      <c r="H70" s="90"/>
    </row>
    <row r="71" spans="1:8" ht="12.75">
      <c r="A71" s="92"/>
      <c r="B71" s="90"/>
      <c r="C71" s="90"/>
      <c r="D71" s="90"/>
      <c r="E71" s="90"/>
      <c r="F71" s="90"/>
      <c r="G71" s="90"/>
      <c r="H71" s="90"/>
    </row>
    <row r="72" spans="1:8" ht="12.75">
      <c r="A72" s="92"/>
      <c r="B72" s="90"/>
      <c r="C72" s="90"/>
      <c r="D72" s="90"/>
      <c r="E72" s="90"/>
      <c r="F72" s="90"/>
      <c r="G72" s="90"/>
      <c r="H72" s="90"/>
    </row>
    <row r="73" spans="1:5" ht="12.75">
      <c r="A73" s="92"/>
      <c r="B73" s="90"/>
      <c r="C73" s="90"/>
      <c r="D73" s="90"/>
      <c r="E73" s="90"/>
    </row>
    <row r="74" spans="1:5" ht="12.75">
      <c r="A74" s="92"/>
      <c r="B74" s="90"/>
      <c r="C74" s="90"/>
      <c r="D74" s="90"/>
      <c r="E74" s="90"/>
    </row>
    <row r="75" spans="1:5" ht="12.75">
      <c r="A75" s="92"/>
      <c r="B75" s="90"/>
      <c r="C75" s="90"/>
      <c r="D75" s="90"/>
      <c r="E75" s="90"/>
    </row>
    <row r="76" spans="1:5" ht="12.75">
      <c r="A76" s="92"/>
      <c r="B76" s="90"/>
      <c r="C76" s="90"/>
      <c r="D76" s="90"/>
      <c r="E76" s="90"/>
    </row>
    <row r="77" spans="1:5" ht="12.75">
      <c r="A77" s="92"/>
      <c r="B77" s="90"/>
      <c r="C77" s="90"/>
      <c r="D77" s="90"/>
      <c r="E77" s="90"/>
    </row>
    <row r="78" spans="1:5" ht="12.75">
      <c r="A78" s="90"/>
      <c r="B78" s="90"/>
      <c r="C78" s="90"/>
      <c r="D78" s="90"/>
      <c r="E78" s="90"/>
    </row>
    <row r="79" spans="1:5" ht="12.75">
      <c r="A79" s="90"/>
      <c r="B79" s="90"/>
      <c r="C79" s="90"/>
      <c r="D79" s="90"/>
      <c r="E79" s="90"/>
    </row>
    <row r="80" spans="1:5" ht="12.75">
      <c r="A80" s="90"/>
      <c r="B80" s="90"/>
      <c r="C80" s="90"/>
      <c r="D80" s="90"/>
      <c r="E80" s="90"/>
    </row>
    <row r="81" spans="1:5" ht="12.75">
      <c r="A81" s="90"/>
      <c r="B81" s="90"/>
      <c r="C81" s="90"/>
      <c r="D81" s="90"/>
      <c r="E81" s="90"/>
    </row>
    <row r="82" spans="1:5" ht="12.75">
      <c r="A82" s="90"/>
      <c r="B82" s="90"/>
      <c r="C82" s="90"/>
      <c r="D82" s="90"/>
      <c r="E82" s="90"/>
    </row>
    <row r="83" spans="1:5" ht="12.75">
      <c r="A83" s="90"/>
      <c r="B83" s="90"/>
      <c r="C83" s="90"/>
      <c r="D83" s="90"/>
      <c r="E83" s="90"/>
    </row>
    <row r="84" spans="1:5" ht="12.75">
      <c r="A84" s="90"/>
      <c r="B84" s="90"/>
      <c r="C84" s="90"/>
      <c r="D84" s="90"/>
      <c r="E84" s="90"/>
    </row>
    <row r="85" spans="1:5" ht="12.75">
      <c r="A85" s="90"/>
      <c r="B85" s="90"/>
      <c r="C85" s="90"/>
      <c r="D85" s="90"/>
      <c r="E85" s="90"/>
    </row>
    <row r="86" spans="1:5" ht="12.75">
      <c r="A86" s="90"/>
      <c r="B86" s="90"/>
      <c r="C86" s="90"/>
      <c r="D86" s="90"/>
      <c r="E86" s="90"/>
    </row>
    <row r="87" spans="1:5" ht="12.75">
      <c r="A87" s="90"/>
      <c r="B87" s="90"/>
      <c r="C87" s="90"/>
      <c r="D87" s="90"/>
      <c r="E87" s="90"/>
    </row>
    <row r="88" spans="1:5" ht="12.75">
      <c r="A88" s="90"/>
      <c r="B88" s="90"/>
      <c r="C88" s="90"/>
      <c r="D88" s="90"/>
      <c r="E88" s="90"/>
    </row>
    <row r="89" spans="1:5" ht="12.75">
      <c r="A89" s="90"/>
      <c r="B89" s="90"/>
      <c r="C89" s="90"/>
      <c r="D89" s="90"/>
      <c r="E89" s="90"/>
    </row>
    <row r="90" spans="1:5" ht="12.75">
      <c r="A90" s="90"/>
      <c r="B90" s="90"/>
      <c r="C90" s="90"/>
      <c r="D90" s="90"/>
      <c r="E90" s="90"/>
    </row>
    <row r="91" spans="1:5" ht="12.75">
      <c r="A91" s="90"/>
      <c r="B91" s="90"/>
      <c r="C91" s="90"/>
      <c r="D91" s="90"/>
      <c r="E91" s="90"/>
    </row>
    <row r="92" spans="1:5" ht="12.75">
      <c r="A92" s="90"/>
      <c r="B92" s="90"/>
      <c r="C92" s="90"/>
      <c r="D92" s="90"/>
      <c r="E92" s="90"/>
    </row>
    <row r="93" spans="1:5" ht="12.75">
      <c r="A93" s="90"/>
      <c r="B93" s="90"/>
      <c r="C93" s="90"/>
      <c r="D93" s="90"/>
      <c r="E93" s="90"/>
    </row>
    <row r="94" spans="1:5" ht="12.75">
      <c r="A94" s="90"/>
      <c r="B94" s="90"/>
      <c r="C94" s="90"/>
      <c r="D94" s="90"/>
      <c r="E94" s="90"/>
    </row>
    <row r="95" spans="1:5" ht="12.75">
      <c r="A95" s="90"/>
      <c r="B95" s="90"/>
      <c r="C95" s="90"/>
      <c r="D95" s="90"/>
      <c r="E95" s="90"/>
    </row>
    <row r="96" spans="1:5" ht="12.75">
      <c r="A96" s="90"/>
      <c r="B96" s="90"/>
      <c r="C96" s="90"/>
      <c r="D96" s="90"/>
      <c r="E96" s="90"/>
    </row>
    <row r="97" spans="1:5" ht="12.75">
      <c r="A97" s="90"/>
      <c r="B97" s="90"/>
      <c r="C97" s="90"/>
      <c r="D97" s="90"/>
      <c r="E97" s="90"/>
    </row>
    <row r="98" spans="1:5" ht="12.75">
      <c r="A98" s="90"/>
      <c r="B98" s="90"/>
      <c r="C98" s="90"/>
      <c r="D98" s="90"/>
      <c r="E98" s="90"/>
    </row>
    <row r="99" spans="1:5" ht="12.75">
      <c r="A99" s="90"/>
      <c r="B99" s="90"/>
      <c r="C99" s="90"/>
      <c r="D99" s="90"/>
      <c r="E99" s="90"/>
    </row>
    <row r="100" spans="1:5" ht="12.75">
      <c r="A100" s="90"/>
      <c r="B100" s="90"/>
      <c r="C100" s="90"/>
      <c r="D100" s="90"/>
      <c r="E100" s="90"/>
    </row>
    <row r="101" spans="1:5" ht="12.75">
      <c r="A101" s="90"/>
      <c r="B101" s="90"/>
      <c r="C101" s="90"/>
      <c r="D101" s="90"/>
      <c r="E101" s="90"/>
    </row>
    <row r="102" spans="1:5" ht="12.75">
      <c r="A102" s="90"/>
      <c r="B102" s="90"/>
      <c r="C102" s="90"/>
      <c r="D102" s="90"/>
      <c r="E102" s="90"/>
    </row>
    <row r="103" spans="1:5" ht="12.75">
      <c r="A103" s="90"/>
      <c r="B103" s="90"/>
      <c r="C103" s="90"/>
      <c r="D103" s="90"/>
      <c r="E103" s="90"/>
    </row>
    <row r="104" spans="1:5" ht="12.75">
      <c r="A104" s="90"/>
      <c r="B104" s="90"/>
      <c r="C104" s="90"/>
      <c r="D104" s="90"/>
      <c r="E104" s="90"/>
    </row>
    <row r="105" spans="1:5" ht="12.75">
      <c r="A105" s="90"/>
      <c r="B105" s="90"/>
      <c r="C105" s="90"/>
      <c r="D105" s="90"/>
      <c r="E105" s="90"/>
    </row>
    <row r="106" spans="1:5" ht="12.75">
      <c r="A106" s="90"/>
      <c r="B106" s="90"/>
      <c r="C106" s="90"/>
      <c r="D106" s="90"/>
      <c r="E106" s="90"/>
    </row>
    <row r="107" spans="1:5" ht="12.75">
      <c r="A107" s="90"/>
      <c r="B107" s="90"/>
      <c r="C107" s="90"/>
      <c r="D107" s="90"/>
      <c r="E107" s="90"/>
    </row>
    <row r="108" spans="1:5" ht="12.75">
      <c r="A108" s="90"/>
      <c r="B108" s="90"/>
      <c r="C108" s="90"/>
      <c r="D108" s="90"/>
      <c r="E108" s="90"/>
    </row>
    <row r="109" spans="1:5" ht="12.75">
      <c r="A109" s="90"/>
      <c r="B109" s="90"/>
      <c r="C109" s="90"/>
      <c r="D109" s="90"/>
      <c r="E109" s="90"/>
    </row>
    <row r="110" spans="1:5" ht="12.75">
      <c r="A110" s="90"/>
      <c r="B110" s="90"/>
      <c r="C110" s="90"/>
      <c r="D110" s="90"/>
      <c r="E110" s="90"/>
    </row>
    <row r="111" spans="1:5" ht="12.75">
      <c r="A111" s="90"/>
      <c r="B111" s="90"/>
      <c r="C111" s="90"/>
      <c r="D111" s="90"/>
      <c r="E111" s="90"/>
    </row>
    <row r="112" spans="1:5" ht="12.75">
      <c r="A112" s="90"/>
      <c r="B112" s="90"/>
      <c r="C112" s="90"/>
      <c r="D112" s="90"/>
      <c r="E112" s="90"/>
    </row>
    <row r="113" spans="1:5" ht="12.75">
      <c r="A113" s="90"/>
      <c r="B113" s="90"/>
      <c r="C113" s="90"/>
      <c r="D113" s="90"/>
      <c r="E113" s="90"/>
    </row>
    <row r="114" spans="1:5" ht="12.75">
      <c r="A114" s="90"/>
      <c r="B114" s="90"/>
      <c r="C114" s="90"/>
      <c r="D114" s="90"/>
      <c r="E114" s="90"/>
    </row>
    <row r="115" spans="1:5" ht="12.75">
      <c r="A115" s="90"/>
      <c r="B115" s="90"/>
      <c r="C115" s="90"/>
      <c r="D115" s="90"/>
      <c r="E115" s="90"/>
    </row>
    <row r="116" spans="1:5" ht="12.75">
      <c r="A116" s="90"/>
      <c r="B116" s="90"/>
      <c r="C116" s="90"/>
      <c r="D116" s="90"/>
      <c r="E116" s="90"/>
    </row>
    <row r="117" spans="1:5" ht="12.75">
      <c r="A117" s="90"/>
      <c r="B117" s="90"/>
      <c r="C117" s="90"/>
      <c r="D117" s="90"/>
      <c r="E117" s="90"/>
    </row>
    <row r="118" spans="1:5" ht="12.75">
      <c r="A118" s="90"/>
      <c r="B118" s="90"/>
      <c r="C118" s="90"/>
      <c r="D118" s="90"/>
      <c r="E118" s="90"/>
    </row>
    <row r="119" spans="1:5" ht="12.75">
      <c r="A119" s="90"/>
      <c r="B119" s="90"/>
      <c r="C119" s="90"/>
      <c r="D119" s="90"/>
      <c r="E119" s="90"/>
    </row>
    <row r="120" spans="1:5" ht="12.75">
      <c r="A120" s="90"/>
      <c r="B120" s="90"/>
      <c r="C120" s="90"/>
      <c r="D120" s="90"/>
      <c r="E120" s="90"/>
    </row>
    <row r="121" spans="1:5" ht="12.75">
      <c r="A121" s="90"/>
      <c r="B121" s="90"/>
      <c r="C121" s="90"/>
      <c r="D121" s="90"/>
      <c r="E121" s="90"/>
    </row>
    <row r="122" spans="1:5" ht="12.75">
      <c r="A122" s="90"/>
      <c r="B122" s="90"/>
      <c r="C122" s="90"/>
      <c r="D122" s="90"/>
      <c r="E122" s="90"/>
    </row>
    <row r="123" spans="1:5" ht="12.75">
      <c r="A123" s="90"/>
      <c r="B123" s="90"/>
      <c r="C123" s="90"/>
      <c r="D123" s="90"/>
      <c r="E123" s="90"/>
    </row>
    <row r="124" spans="1:5" ht="12.75">
      <c r="A124" s="90"/>
      <c r="B124" s="90"/>
      <c r="C124" s="90"/>
      <c r="D124" s="90"/>
      <c r="E124" s="90"/>
    </row>
    <row r="125" spans="1:5" ht="12.75">
      <c r="A125" s="90"/>
      <c r="B125" s="90"/>
      <c r="C125" s="90"/>
      <c r="D125" s="90"/>
      <c r="E125" s="90"/>
    </row>
    <row r="126" spans="1:5" ht="12.75">
      <c r="A126" s="90"/>
      <c r="B126" s="90"/>
      <c r="C126" s="90"/>
      <c r="D126" s="90"/>
      <c r="E126" s="90"/>
    </row>
    <row r="127" spans="1:5" ht="12.75">
      <c r="A127" s="90"/>
      <c r="B127" s="90"/>
      <c r="C127" s="90"/>
      <c r="D127" s="90"/>
      <c r="E127" s="90"/>
    </row>
    <row r="128" spans="1:5" ht="12.75">
      <c r="A128" s="90"/>
      <c r="B128" s="90"/>
      <c r="C128" s="90"/>
      <c r="D128" s="90"/>
      <c r="E128" s="90"/>
    </row>
    <row r="129" spans="1:5" ht="12.75">
      <c r="A129" s="90"/>
      <c r="B129" s="90"/>
      <c r="C129" s="90"/>
      <c r="D129" s="90"/>
      <c r="E129" s="90"/>
    </row>
    <row r="130" spans="1:5" ht="12.75">
      <c r="A130" s="90"/>
      <c r="B130" s="90"/>
      <c r="C130" s="90"/>
      <c r="D130" s="90"/>
      <c r="E130" s="90"/>
    </row>
    <row r="131" spans="1:5" ht="12.75">
      <c r="A131" s="90"/>
      <c r="B131" s="90"/>
      <c r="C131" s="90"/>
      <c r="D131" s="90"/>
      <c r="E131" s="90"/>
    </row>
    <row r="132" spans="1:5" ht="12.75">
      <c r="A132" s="90"/>
      <c r="B132" s="90"/>
      <c r="C132" s="90"/>
      <c r="D132" s="90"/>
      <c r="E132" s="90"/>
    </row>
    <row r="133" spans="1:5" ht="12.75">
      <c r="A133" s="90"/>
      <c r="B133" s="90"/>
      <c r="C133" s="90"/>
      <c r="D133" s="90"/>
      <c r="E133" s="90"/>
    </row>
    <row r="134" spans="1:5" ht="12.75">
      <c r="A134" s="90"/>
      <c r="B134" s="90"/>
      <c r="C134" s="90"/>
      <c r="D134" s="90"/>
      <c r="E134" s="90"/>
    </row>
    <row r="135" spans="1:5" ht="12.75">
      <c r="A135" s="90"/>
      <c r="B135" s="90"/>
      <c r="C135" s="90"/>
      <c r="D135" s="90"/>
      <c r="E135" s="90"/>
    </row>
    <row r="136" spans="1:5" ht="12.75">
      <c r="A136" s="90"/>
      <c r="B136" s="90"/>
      <c r="C136" s="90"/>
      <c r="D136" s="90"/>
      <c r="E136" s="90"/>
    </row>
    <row r="137" spans="1:5" ht="12.75">
      <c r="A137" s="90"/>
      <c r="B137" s="90"/>
      <c r="C137" s="90"/>
      <c r="D137" s="90"/>
      <c r="E137" s="90"/>
    </row>
    <row r="138" spans="1:5" ht="12.75">
      <c r="A138" s="90"/>
      <c r="B138" s="90"/>
      <c r="C138" s="90"/>
      <c r="D138" s="90"/>
      <c r="E138" s="90"/>
    </row>
    <row r="139" spans="1:5" ht="12.75">
      <c r="A139" s="90"/>
      <c r="B139" s="90"/>
      <c r="C139" s="90"/>
      <c r="D139" s="90"/>
      <c r="E139" s="90"/>
    </row>
    <row r="140" spans="1:5" ht="12.75">
      <c r="A140" s="90"/>
      <c r="B140" s="90"/>
      <c r="C140" s="90"/>
      <c r="D140" s="90"/>
      <c r="E140" s="90"/>
    </row>
    <row r="141" spans="1:5" ht="12.75">
      <c r="A141" s="90"/>
      <c r="B141" s="90"/>
      <c r="C141" s="90"/>
      <c r="D141" s="90"/>
      <c r="E141" s="90"/>
    </row>
    <row r="142" spans="1:5" ht="12.75">
      <c r="A142" s="90"/>
      <c r="B142" s="90"/>
      <c r="C142" s="90"/>
      <c r="D142" s="90"/>
      <c r="E142" s="90"/>
    </row>
    <row r="143" spans="1:5" ht="12.75">
      <c r="A143" s="90"/>
      <c r="B143" s="90"/>
      <c r="C143" s="90"/>
      <c r="D143" s="90"/>
      <c r="E143" s="90"/>
    </row>
    <row r="144" spans="1:5" ht="12.75">
      <c r="A144" s="90"/>
      <c r="B144" s="90"/>
      <c r="C144" s="90"/>
      <c r="D144" s="90"/>
      <c r="E144" s="90"/>
    </row>
    <row r="145" spans="1:5" ht="12.75">
      <c r="A145" s="90"/>
      <c r="B145" s="90"/>
      <c r="C145" s="90"/>
      <c r="D145" s="90"/>
      <c r="E145" s="90"/>
    </row>
    <row r="146" spans="1:5" ht="12.75">
      <c r="A146" s="90"/>
      <c r="B146" s="90"/>
      <c r="C146" s="90"/>
      <c r="D146" s="90"/>
      <c r="E146" s="90"/>
    </row>
    <row r="147" spans="1:5" ht="12.75">
      <c r="A147" s="90"/>
      <c r="B147" s="90"/>
      <c r="C147" s="90"/>
      <c r="D147" s="90"/>
      <c r="E147" s="90"/>
    </row>
    <row r="148" spans="1:5" ht="12.75">
      <c r="A148" s="90"/>
      <c r="B148" s="90"/>
      <c r="C148" s="90"/>
      <c r="D148" s="90"/>
      <c r="E148" s="90"/>
    </row>
    <row r="149" spans="1:5" ht="12.75">
      <c r="A149" s="90"/>
      <c r="B149" s="90"/>
      <c r="C149" s="90"/>
      <c r="D149" s="90"/>
      <c r="E149" s="90"/>
    </row>
    <row r="150" spans="1:5" ht="12.75">
      <c r="A150" s="90"/>
      <c r="B150" s="90"/>
      <c r="C150" s="90"/>
      <c r="D150" s="90"/>
      <c r="E150" s="90"/>
    </row>
    <row r="151" spans="1:5" ht="12.75">
      <c r="A151" s="90"/>
      <c r="B151" s="90"/>
      <c r="C151" s="90"/>
      <c r="D151" s="90"/>
      <c r="E151" s="90"/>
    </row>
    <row r="152" spans="1:5" ht="12.75">
      <c r="A152" s="90"/>
      <c r="B152" s="90"/>
      <c r="C152" s="90"/>
      <c r="D152" s="90"/>
      <c r="E152" s="90"/>
    </row>
    <row r="153" spans="1:5" ht="12.75">
      <c r="A153" s="90"/>
      <c r="B153" s="90"/>
      <c r="C153" s="90"/>
      <c r="D153" s="90"/>
      <c r="E153" s="90"/>
    </row>
    <row r="154" spans="1:5" ht="12.75">
      <c r="A154" s="90"/>
      <c r="B154" s="90"/>
      <c r="C154" s="90"/>
      <c r="D154" s="90"/>
      <c r="E154" s="90"/>
    </row>
    <row r="155" spans="1:5" ht="12.75">
      <c r="A155" s="90"/>
      <c r="B155" s="90"/>
      <c r="C155" s="90"/>
      <c r="D155" s="90"/>
      <c r="E155" s="90"/>
    </row>
    <row r="156" spans="1:5" ht="12.75">
      <c r="A156" s="90"/>
      <c r="B156" s="90"/>
      <c r="C156" s="90"/>
      <c r="D156" s="90"/>
      <c r="E156" s="90"/>
    </row>
    <row r="157" spans="1:5" ht="12.75">
      <c r="A157" s="90"/>
      <c r="B157" s="90"/>
      <c r="C157" s="90"/>
      <c r="D157" s="90"/>
      <c r="E157" s="90"/>
    </row>
    <row r="158" spans="1:5" ht="12.75">
      <c r="A158" s="90"/>
      <c r="B158" s="90"/>
      <c r="C158" s="90"/>
      <c r="D158" s="90"/>
      <c r="E158" s="90"/>
    </row>
    <row r="159" spans="1:5" ht="12.75">
      <c r="A159" s="90"/>
      <c r="B159" s="90"/>
      <c r="C159" s="90"/>
      <c r="D159" s="90"/>
      <c r="E159" s="90"/>
    </row>
    <row r="160" spans="1:5" ht="12.75">
      <c r="A160" s="90"/>
      <c r="B160" s="90"/>
      <c r="C160" s="90"/>
      <c r="D160" s="90"/>
      <c r="E160" s="90"/>
    </row>
    <row r="161" spans="1:5" ht="12.75">
      <c r="A161" s="90"/>
      <c r="B161" s="90"/>
      <c r="C161" s="90"/>
      <c r="D161" s="90"/>
      <c r="E161" s="90"/>
    </row>
    <row r="162" spans="1:5" ht="12.75">
      <c r="A162" s="90"/>
      <c r="B162" s="90"/>
      <c r="C162" s="90"/>
      <c r="D162" s="90"/>
      <c r="E162" s="90"/>
    </row>
    <row r="163" spans="1:5" ht="12.75">
      <c r="A163" s="90"/>
      <c r="B163" s="90"/>
      <c r="C163" s="90"/>
      <c r="D163" s="90"/>
      <c r="E163" s="90"/>
    </row>
    <row r="164" spans="1:5" ht="12.75">
      <c r="A164" s="90"/>
      <c r="B164" s="90"/>
      <c r="C164" s="90"/>
      <c r="D164" s="90"/>
      <c r="E164" s="90"/>
    </row>
    <row r="165" spans="1:5" ht="12.75">
      <c r="A165" s="90"/>
      <c r="B165" s="90"/>
      <c r="C165" s="90"/>
      <c r="D165" s="90"/>
      <c r="E165" s="90"/>
    </row>
    <row r="166" spans="1:5" ht="12.75">
      <c r="A166" s="90"/>
      <c r="B166" s="90"/>
      <c r="C166" s="90"/>
      <c r="D166" s="90"/>
      <c r="E166" s="90"/>
    </row>
    <row r="167" spans="1:5" ht="12.75">
      <c r="A167" s="90"/>
      <c r="B167" s="90"/>
      <c r="C167" s="90"/>
      <c r="D167" s="90"/>
      <c r="E167" s="90"/>
    </row>
    <row r="168" spans="1:5" ht="12.75">
      <c r="A168" s="90"/>
      <c r="B168" s="90"/>
      <c r="C168" s="90"/>
      <c r="D168" s="90"/>
      <c r="E168" s="90"/>
    </row>
    <row r="169" spans="1:5" ht="12.75">
      <c r="A169" s="90"/>
      <c r="B169" s="90"/>
      <c r="C169" s="90"/>
      <c r="D169" s="90"/>
      <c r="E169" s="90"/>
    </row>
    <row r="170" spans="1:5" ht="12.75">
      <c r="A170" s="90"/>
      <c r="B170" s="90"/>
      <c r="C170" s="90"/>
      <c r="D170" s="90"/>
      <c r="E170" s="90"/>
    </row>
    <row r="171" spans="1:5" ht="12.75">
      <c r="A171" s="90"/>
      <c r="B171" s="90"/>
      <c r="C171" s="90"/>
      <c r="D171" s="90"/>
      <c r="E171" s="90"/>
    </row>
    <row r="172" spans="1:5" ht="12.75">
      <c r="A172" s="90"/>
      <c r="B172" s="90"/>
      <c r="C172" s="90"/>
      <c r="D172" s="90"/>
      <c r="E172" s="90"/>
    </row>
    <row r="173" spans="1:5" ht="12.75">
      <c r="A173" s="90"/>
      <c r="B173" s="90"/>
      <c r="C173" s="90"/>
      <c r="D173" s="90"/>
      <c r="E173" s="90"/>
    </row>
    <row r="174" spans="1:5" ht="12.75">
      <c r="A174" s="90"/>
      <c r="B174" s="90"/>
      <c r="C174" s="90"/>
      <c r="D174" s="90"/>
      <c r="E174" s="90"/>
    </row>
    <row r="175" spans="1:5" ht="12.75">
      <c r="A175" s="90"/>
      <c r="B175" s="90"/>
      <c r="C175" s="90"/>
      <c r="D175" s="90"/>
      <c r="E175" s="90"/>
    </row>
    <row r="176" spans="1:5" ht="12.75">
      <c r="A176" s="90"/>
      <c r="B176" s="90"/>
      <c r="C176" s="90"/>
      <c r="D176" s="90"/>
      <c r="E176" s="90"/>
    </row>
    <row r="177" spans="1:5" ht="12.75">
      <c r="A177" s="90"/>
      <c r="B177" s="90"/>
      <c r="C177" s="90"/>
      <c r="D177" s="90"/>
      <c r="E177" s="90"/>
    </row>
    <row r="178" spans="1:5" ht="12.75">
      <c r="A178" s="90"/>
      <c r="B178" s="90"/>
      <c r="C178" s="90"/>
      <c r="D178" s="90"/>
      <c r="E178" s="90"/>
    </row>
    <row r="179" spans="1:5" ht="12.75">
      <c r="A179" s="90"/>
      <c r="B179" s="90"/>
      <c r="C179" s="90"/>
      <c r="D179" s="90"/>
      <c r="E179" s="90"/>
    </row>
    <row r="180" spans="1:5" ht="12.75">
      <c r="A180" s="90"/>
      <c r="B180" s="90"/>
      <c r="C180" s="90"/>
      <c r="D180" s="90"/>
      <c r="E180" s="90"/>
    </row>
    <row r="181" spans="1:5" ht="12.75">
      <c r="A181" s="90"/>
      <c r="B181" s="90"/>
      <c r="C181" s="90"/>
      <c r="D181" s="90"/>
      <c r="E181" s="90"/>
    </row>
    <row r="182" spans="1:5" ht="12.75">
      <c r="A182" s="90"/>
      <c r="B182" s="90"/>
      <c r="C182" s="90"/>
      <c r="D182" s="90"/>
      <c r="E182" s="90"/>
    </row>
    <row r="183" spans="1:5" ht="12.75">
      <c r="A183" s="90"/>
      <c r="B183" s="90"/>
      <c r="C183" s="90"/>
      <c r="D183" s="90"/>
      <c r="E183" s="90"/>
    </row>
    <row r="184" spans="1:5" ht="12.75">
      <c r="A184" s="90"/>
      <c r="B184" s="90"/>
      <c r="C184" s="90"/>
      <c r="D184" s="90"/>
      <c r="E184" s="90"/>
    </row>
    <row r="185" spans="1:5" ht="12.75">
      <c r="A185" s="90"/>
      <c r="B185" s="90"/>
      <c r="C185" s="90"/>
      <c r="D185" s="90"/>
      <c r="E185" s="90"/>
    </row>
    <row r="186" spans="1:5" ht="12.75">
      <c r="A186" s="90"/>
      <c r="B186" s="90"/>
      <c r="C186" s="90"/>
      <c r="D186" s="90"/>
      <c r="E186" s="90"/>
    </row>
    <row r="187" spans="1:5" ht="12.75">
      <c r="A187" s="90"/>
      <c r="B187" s="90"/>
      <c r="C187" s="90"/>
      <c r="D187" s="90"/>
      <c r="E187" s="90"/>
    </row>
    <row r="188" spans="1:5" ht="12.75">
      <c r="A188" s="90"/>
      <c r="B188" s="90"/>
      <c r="C188" s="90"/>
      <c r="D188" s="90"/>
      <c r="E188" s="90"/>
    </row>
    <row r="189" spans="1:5" ht="12.75">
      <c r="A189" s="90"/>
      <c r="B189" s="90"/>
      <c r="C189" s="90"/>
      <c r="D189" s="90"/>
      <c r="E189" s="90"/>
    </row>
  </sheetData>
  <sheetProtection password="D05B" sheet="1"/>
  <mergeCells count="62">
    <mergeCell ref="B62:E62"/>
    <mergeCell ref="B63:E63"/>
    <mergeCell ref="B4:E4"/>
    <mergeCell ref="B58:E58"/>
    <mergeCell ref="B59:E59"/>
    <mergeCell ref="B60:E60"/>
    <mergeCell ref="B61:E61"/>
    <mergeCell ref="B54:E54"/>
    <mergeCell ref="B55:E55"/>
    <mergeCell ref="B56:E56"/>
    <mergeCell ref="B57:E57"/>
    <mergeCell ref="B50:E50"/>
    <mergeCell ref="B51:E51"/>
    <mergeCell ref="B52:E52"/>
    <mergeCell ref="B53:E53"/>
    <mergeCell ref="B46:E46"/>
    <mergeCell ref="B47:E47"/>
    <mergeCell ref="B48:E48"/>
    <mergeCell ref="B49:E49"/>
    <mergeCell ref="B43:E43"/>
    <mergeCell ref="B44:E44"/>
    <mergeCell ref="B3:E3"/>
    <mergeCell ref="B45:E45"/>
    <mergeCell ref="B39:E39"/>
    <mergeCell ref="B40:E40"/>
    <mergeCell ref="B41:E41"/>
    <mergeCell ref="B42:E42"/>
    <mergeCell ref="B35:E35"/>
    <mergeCell ref="B36:E36"/>
    <mergeCell ref="B30:E30"/>
    <mergeCell ref="B37:E37"/>
    <mergeCell ref="B38:E38"/>
    <mergeCell ref="B31:E31"/>
    <mergeCell ref="B32:E32"/>
    <mergeCell ref="B33:E33"/>
    <mergeCell ref="B34:E34"/>
    <mergeCell ref="B21:E21"/>
    <mergeCell ref="B22:E22"/>
    <mergeCell ref="B23:E23"/>
    <mergeCell ref="B24:E24"/>
    <mergeCell ref="B25:E25"/>
    <mergeCell ref="B29:E29"/>
    <mergeCell ref="B12:E12"/>
    <mergeCell ref="B13:E13"/>
    <mergeCell ref="B14:E14"/>
    <mergeCell ref="B27:E27"/>
    <mergeCell ref="B26:E26"/>
    <mergeCell ref="B28:E28"/>
    <mergeCell ref="B17:E17"/>
    <mergeCell ref="B18:E18"/>
    <mergeCell ref="B19:E19"/>
    <mergeCell ref="B20:E20"/>
    <mergeCell ref="A1:E1"/>
    <mergeCell ref="B15:E15"/>
    <mergeCell ref="B16:E16"/>
    <mergeCell ref="B5:E5"/>
    <mergeCell ref="B6:E6"/>
    <mergeCell ref="B7:E7"/>
    <mergeCell ref="B8:E8"/>
    <mergeCell ref="B9:E9"/>
    <mergeCell ref="B10:E10"/>
    <mergeCell ref="B11:E11"/>
  </mergeCells>
  <dataValidations count="1">
    <dataValidation type="textLength" operator="lessThanOrEqual" allowBlank="1" showInputMessage="1" showErrorMessage="1" errorTitle="Too Many Characters" error="The maximum number of characters that can be entered is 105." sqref="B5:E63">
      <formula1>105</formula1>
    </dataValidation>
  </dataValidations>
  <printOptions horizontalCentered="1"/>
  <pageMargins left="0.75" right="0.75" top="1" bottom="1" header="0.5" footer="0.5"/>
  <pageSetup fitToHeight="1" fitToWidth="1" horizontalDpi="600" verticalDpi="600" orientation="portrait" scale="71" r:id="rId1"/>
  <headerFooter alignWithMargins="0">
    <oddHeader>&amp;R&amp;"Times New Roman,Regular"&amp;10 24</oddHeader>
    <oddFooter>&amp;C&amp;"Times New Roman,Regular"&amp;10&amp;A</oddFooter>
  </headerFooter>
</worksheet>
</file>

<file path=xl/worksheets/sheet25.xml><?xml version="1.0" encoding="utf-8"?>
<worksheet xmlns="http://schemas.openxmlformats.org/spreadsheetml/2006/main" xmlns:r="http://schemas.openxmlformats.org/officeDocument/2006/relationships">
  <sheetPr codeName="Sheet35">
    <pageSetUpPr fitToPage="1"/>
  </sheetPr>
  <dimension ref="A1:AB71"/>
  <sheetViews>
    <sheetView zoomScalePageLayoutView="0" workbookViewId="0" topLeftCell="A1">
      <selection activeCell="B13" sqref="B13"/>
    </sheetView>
  </sheetViews>
  <sheetFormatPr defaultColWidth="9.00390625" defaultRowHeight="15"/>
  <cols>
    <col min="1" max="1" width="2.8515625" style="132" customWidth="1"/>
    <col min="2" max="2" width="21.140625" style="67" customWidth="1"/>
    <col min="3" max="3" width="20.7109375" style="67" customWidth="1"/>
    <col min="4" max="4" width="16.57421875" style="67" customWidth="1"/>
    <col min="5" max="5" width="15.7109375" style="67" customWidth="1"/>
    <col min="6" max="6" width="11.8515625" style="67" customWidth="1"/>
    <col min="7" max="7" width="0.13671875" style="67" customWidth="1"/>
    <col min="8" max="26" width="9.00390625" style="67" customWidth="1"/>
    <col min="27" max="27" width="15.57421875" style="67" hidden="1" customWidth="1"/>
    <col min="28" max="28" width="10.140625" style="67" hidden="1" customWidth="1"/>
    <col min="29" max="16384" width="9.00390625" style="67" customWidth="1"/>
  </cols>
  <sheetData>
    <row r="1" spans="1:6" ht="34.5" customHeight="1">
      <c r="A1" s="576" t="str">
        <f>Cover!C23&amp;Cover!C24&amp;Cover!C25&amp;Cover!C26</f>
        <v>QUARTERLY REPORT</v>
      </c>
      <c r="B1" s="577"/>
      <c r="C1" s="577"/>
      <c r="D1" s="577"/>
      <c r="E1" s="577"/>
      <c r="F1" s="577"/>
    </row>
    <row r="3" spans="1:6" ht="15.75" customHeight="1">
      <c r="A3" s="594" t="s">
        <v>283</v>
      </c>
      <c r="B3" s="594"/>
      <c r="C3" s="594"/>
      <c r="D3" s="594"/>
      <c r="E3" s="594"/>
      <c r="F3" s="594"/>
    </row>
    <row r="4" spans="1:6" ht="15.75" customHeight="1">
      <c r="A4" s="594" t="s">
        <v>284</v>
      </c>
      <c r="B4" s="594"/>
      <c r="C4" s="594"/>
      <c r="D4" s="594"/>
      <c r="E4" s="594"/>
      <c r="F4" s="594"/>
    </row>
    <row r="5" spans="1:6" ht="15.75" customHeight="1">
      <c r="A5" s="594" t="s">
        <v>285</v>
      </c>
      <c r="B5" s="594"/>
      <c r="C5" s="594"/>
      <c r="D5" s="594"/>
      <c r="E5" s="594"/>
      <c r="F5" s="594"/>
    </row>
    <row r="7" spans="1:7" ht="13.5" customHeight="1">
      <c r="A7" s="329"/>
      <c r="B7" s="288">
        <v>1</v>
      </c>
      <c r="C7" s="329">
        <v>2</v>
      </c>
      <c r="D7" s="330">
        <v>3</v>
      </c>
      <c r="E7" s="329">
        <v>4</v>
      </c>
      <c r="F7" s="330">
        <v>5</v>
      </c>
      <c r="G7" s="341"/>
    </row>
    <row r="8" spans="1:7" ht="12.75">
      <c r="A8" s="133" t="s">
        <v>286</v>
      </c>
      <c r="B8" s="162" t="s">
        <v>287</v>
      </c>
      <c r="C8" s="90"/>
      <c r="D8" s="90"/>
      <c r="E8" s="90"/>
      <c r="F8" s="90"/>
      <c r="G8" s="161"/>
    </row>
    <row r="9" spans="1:7" ht="97.5" customHeight="1">
      <c r="A9" s="342" t="s">
        <v>858</v>
      </c>
      <c r="B9" s="592"/>
      <c r="C9" s="593"/>
      <c r="D9" s="593"/>
      <c r="E9" s="593"/>
      <c r="F9" s="593"/>
      <c r="G9" s="161"/>
    </row>
    <row r="10" spans="1:7" ht="12.75">
      <c r="A10" s="133" t="s">
        <v>288</v>
      </c>
      <c r="B10" s="162" t="s">
        <v>289</v>
      </c>
      <c r="C10" s="90"/>
      <c r="D10" s="90"/>
      <c r="E10" s="90"/>
      <c r="F10" s="90"/>
      <c r="G10" s="161"/>
    </row>
    <row r="11" spans="1:7" ht="12.75">
      <c r="A11" s="131"/>
      <c r="B11" s="85" t="s">
        <v>1087</v>
      </c>
      <c r="C11" s="90" t="s">
        <v>1087</v>
      </c>
      <c r="D11" s="90" t="s">
        <v>1087</v>
      </c>
      <c r="E11" s="90"/>
      <c r="F11" s="90"/>
      <c r="G11" s="161"/>
    </row>
    <row r="12" spans="1:7" ht="12.75">
      <c r="A12" s="131"/>
      <c r="B12" s="343" t="s">
        <v>1089</v>
      </c>
      <c r="C12" s="344" t="s">
        <v>290</v>
      </c>
      <c r="D12" s="345" t="s">
        <v>291</v>
      </c>
      <c r="E12" s="344" t="s">
        <v>292</v>
      </c>
      <c r="F12" s="344" t="s">
        <v>293</v>
      </c>
      <c r="G12" s="161"/>
    </row>
    <row r="13" spans="1:7" ht="12.75">
      <c r="A13" s="160" t="s">
        <v>859</v>
      </c>
      <c r="B13" s="340"/>
      <c r="C13" s="346"/>
      <c r="D13" s="347"/>
      <c r="E13" s="139"/>
      <c r="F13" s="346"/>
      <c r="G13" s="161"/>
    </row>
    <row r="14" spans="1:7" ht="12.75">
      <c r="A14" s="160" t="s">
        <v>860</v>
      </c>
      <c r="B14" s="336"/>
      <c r="C14" s="348"/>
      <c r="D14" s="294"/>
      <c r="E14" s="80"/>
      <c r="F14" s="348"/>
      <c r="G14" s="161"/>
    </row>
    <row r="15" spans="1:7" ht="12.75">
      <c r="A15" s="160" t="s">
        <v>861</v>
      </c>
      <c r="B15" s="337"/>
      <c r="C15" s="349"/>
      <c r="D15" s="350"/>
      <c r="E15" s="84"/>
      <c r="F15" s="349"/>
      <c r="G15" s="161"/>
    </row>
    <row r="16" spans="1:7" ht="12.75">
      <c r="A16" s="160" t="s">
        <v>862</v>
      </c>
      <c r="B16" s="336"/>
      <c r="C16" s="348"/>
      <c r="D16" s="294"/>
      <c r="E16" s="80"/>
      <c r="F16" s="348"/>
      <c r="G16" s="161"/>
    </row>
    <row r="17" spans="1:7" ht="12.75">
      <c r="A17" s="160" t="s">
        <v>863</v>
      </c>
      <c r="B17" s="337"/>
      <c r="C17" s="349"/>
      <c r="D17" s="350"/>
      <c r="E17" s="84"/>
      <c r="F17" s="349"/>
      <c r="G17" s="161"/>
    </row>
    <row r="18" spans="1:7" ht="12.75">
      <c r="A18" s="131"/>
      <c r="B18" s="127"/>
      <c r="C18" s="108"/>
      <c r="D18" s="90"/>
      <c r="E18" s="90"/>
      <c r="F18" s="90"/>
      <c r="G18" s="161"/>
    </row>
    <row r="19" spans="1:7" ht="12.75">
      <c r="A19" s="133" t="s">
        <v>294</v>
      </c>
      <c r="B19" s="162" t="s">
        <v>295</v>
      </c>
      <c r="C19" s="90"/>
      <c r="D19" s="90"/>
      <c r="E19" s="90"/>
      <c r="F19" s="90"/>
      <c r="G19" s="161"/>
    </row>
    <row r="20" spans="1:7" ht="12.75">
      <c r="A20" s="131"/>
      <c r="B20" s="351" t="s">
        <v>296</v>
      </c>
      <c r="C20" s="68"/>
      <c r="D20" s="68" t="s">
        <v>1087</v>
      </c>
      <c r="E20" s="68"/>
      <c r="F20" s="90"/>
      <c r="G20" s="161"/>
    </row>
    <row r="21" spans="1:7" ht="12.75">
      <c r="A21" s="131"/>
      <c r="B21" s="351"/>
      <c r="C21" s="68"/>
      <c r="D21" s="68"/>
      <c r="E21" s="68"/>
      <c r="F21" s="90"/>
      <c r="G21" s="161"/>
    </row>
    <row r="22" spans="1:7" ht="12.75">
      <c r="A22" s="131"/>
      <c r="B22" s="343" t="s">
        <v>297</v>
      </c>
      <c r="C22" s="344" t="s">
        <v>298</v>
      </c>
      <c r="D22" s="345" t="s">
        <v>299</v>
      </c>
      <c r="E22" s="344" t="s">
        <v>292</v>
      </c>
      <c r="F22" s="90"/>
      <c r="G22" s="161"/>
    </row>
    <row r="23" spans="1:7" ht="12.75">
      <c r="A23" s="160" t="s">
        <v>864</v>
      </c>
      <c r="B23" s="336"/>
      <c r="C23" s="348"/>
      <c r="D23" s="352"/>
      <c r="E23" s="80"/>
      <c r="F23" s="90"/>
      <c r="G23" s="161"/>
    </row>
    <row r="24" spans="1:7" ht="12.75">
      <c r="A24" s="160" t="s">
        <v>865</v>
      </c>
      <c r="B24" s="337"/>
      <c r="C24" s="349"/>
      <c r="D24" s="353"/>
      <c r="E24" s="84"/>
      <c r="F24" s="90"/>
      <c r="G24" s="161"/>
    </row>
    <row r="25" spans="1:7" ht="12.75">
      <c r="A25" s="160" t="s">
        <v>866</v>
      </c>
      <c r="B25" s="336"/>
      <c r="C25" s="348"/>
      <c r="D25" s="352"/>
      <c r="E25" s="80"/>
      <c r="F25" s="90"/>
      <c r="G25" s="161"/>
    </row>
    <row r="26" spans="1:7" ht="12.75">
      <c r="A26" s="160" t="s">
        <v>867</v>
      </c>
      <c r="B26" s="337"/>
      <c r="C26" s="349"/>
      <c r="D26" s="353"/>
      <c r="E26" s="84"/>
      <c r="F26" s="90"/>
      <c r="G26" s="161"/>
    </row>
    <row r="27" spans="1:7" ht="12.75">
      <c r="A27" s="160" t="s">
        <v>869</v>
      </c>
      <c r="B27" s="337"/>
      <c r="C27" s="349"/>
      <c r="D27" s="353"/>
      <c r="E27" s="84"/>
      <c r="F27" s="90"/>
      <c r="G27" s="161"/>
    </row>
    <row r="28" spans="1:7" ht="12.75">
      <c r="A28" s="131"/>
      <c r="B28" s="127"/>
      <c r="C28" s="108"/>
      <c r="D28" s="108"/>
      <c r="E28" s="90"/>
      <c r="F28" s="90"/>
      <c r="G28" s="161"/>
    </row>
    <row r="29" spans="1:7" ht="12.75">
      <c r="A29" s="133" t="s">
        <v>300</v>
      </c>
      <c r="B29" s="162" t="s">
        <v>301</v>
      </c>
      <c r="C29" s="90"/>
      <c r="D29" s="90"/>
      <c r="E29" s="90"/>
      <c r="F29" s="90"/>
      <c r="G29" s="161"/>
    </row>
    <row r="30" spans="1:7" ht="12.75">
      <c r="A30" s="133"/>
      <c r="B30" s="162"/>
      <c r="C30" s="90"/>
      <c r="D30" s="90"/>
      <c r="E30" s="90"/>
      <c r="F30" s="90"/>
      <c r="G30" s="161"/>
    </row>
    <row r="31" spans="1:7" ht="12.75">
      <c r="A31" s="131"/>
      <c r="B31" s="296"/>
      <c r="C31" s="296"/>
      <c r="D31" s="111" t="s">
        <v>302</v>
      </c>
      <c r="E31" s="111"/>
      <c r="F31" s="90"/>
      <c r="G31" s="161"/>
    </row>
    <row r="32" spans="1:7" ht="12.75">
      <c r="A32" s="131"/>
      <c r="B32" s="354" t="s">
        <v>303</v>
      </c>
      <c r="C32" s="354" t="s">
        <v>298</v>
      </c>
      <c r="D32" s="333" t="s">
        <v>304</v>
      </c>
      <c r="E32" s="333" t="s">
        <v>292</v>
      </c>
      <c r="F32" s="90"/>
      <c r="G32" s="161"/>
    </row>
    <row r="33" spans="1:7" ht="12.75">
      <c r="A33" s="160" t="s">
        <v>876</v>
      </c>
      <c r="B33" s="355"/>
      <c r="C33" s="355"/>
      <c r="D33" s="87"/>
      <c r="E33" s="121"/>
      <c r="F33" s="90"/>
      <c r="G33" s="161"/>
    </row>
    <row r="34" spans="1:7" ht="12.75">
      <c r="A34" s="160" t="s">
        <v>877</v>
      </c>
      <c r="B34" s="356"/>
      <c r="C34" s="356"/>
      <c r="D34" s="357"/>
      <c r="E34" s="84"/>
      <c r="F34" s="90"/>
      <c r="G34" s="161"/>
    </row>
    <row r="35" spans="1:7" ht="12.75">
      <c r="A35" s="160" t="s">
        <v>878</v>
      </c>
      <c r="B35" s="355"/>
      <c r="C35" s="355"/>
      <c r="D35" s="87"/>
      <c r="E35" s="80"/>
      <c r="F35" s="90"/>
      <c r="G35" s="161"/>
    </row>
    <row r="36" spans="1:7" ht="12.75">
      <c r="A36" s="160" t="s">
        <v>879</v>
      </c>
      <c r="B36" s="356"/>
      <c r="C36" s="356"/>
      <c r="D36" s="357"/>
      <c r="E36" s="84"/>
      <c r="F36" s="90"/>
      <c r="G36" s="161"/>
    </row>
    <row r="37" spans="1:7" ht="12.75">
      <c r="A37" s="160"/>
      <c r="B37" s="85"/>
      <c r="C37" s="90"/>
      <c r="D37" s="90"/>
      <c r="E37" s="90"/>
      <c r="F37" s="90"/>
      <c r="G37" s="161"/>
    </row>
    <row r="38" spans="1:7" ht="12.75">
      <c r="A38" s="133" t="s">
        <v>305</v>
      </c>
      <c r="B38" s="162" t="s">
        <v>306</v>
      </c>
      <c r="C38" s="90"/>
      <c r="D38" s="90"/>
      <c r="E38" s="90"/>
      <c r="F38" s="90"/>
      <c r="G38" s="161"/>
    </row>
    <row r="39" spans="1:28" ht="12.75">
      <c r="A39" s="131"/>
      <c r="B39" s="85"/>
      <c r="C39" s="90"/>
      <c r="D39" s="90"/>
      <c r="E39" s="90"/>
      <c r="F39" s="90"/>
      <c r="G39" s="161"/>
      <c r="AA39" s="67" t="s">
        <v>387</v>
      </c>
      <c r="AB39" s="67" t="s">
        <v>388</v>
      </c>
    </row>
    <row r="40" spans="1:27" ht="12.75">
      <c r="A40" s="160" t="s">
        <v>880</v>
      </c>
      <c r="B40" s="85" t="s">
        <v>307</v>
      </c>
      <c r="C40" s="90"/>
      <c r="D40" s="92" t="s">
        <v>308</v>
      </c>
      <c r="E40" s="458">
        <f>'2 - Income'!F62</f>
        <v>0</v>
      </c>
      <c r="F40" s="90"/>
      <c r="G40" s="161"/>
      <c r="AA40" s="67" t="s">
        <v>389</v>
      </c>
    </row>
    <row r="41" spans="1:7" ht="12.75">
      <c r="A41" s="131"/>
      <c r="B41" s="85"/>
      <c r="C41" s="90"/>
      <c r="D41" s="90"/>
      <c r="E41" s="90"/>
      <c r="F41" s="90"/>
      <c r="G41" s="161"/>
    </row>
    <row r="42" spans="1:27" ht="12.75">
      <c r="A42" s="160" t="s">
        <v>881</v>
      </c>
      <c r="B42" s="85" t="s">
        <v>309</v>
      </c>
      <c r="C42" s="326"/>
      <c r="D42" s="92" t="s">
        <v>308</v>
      </c>
      <c r="E42" s="458">
        <f>'1B - Lia &amp; Net Worth'!G23+'1B - Lia &amp; Net Worth'!G24</f>
        <v>0</v>
      </c>
      <c r="F42" s="90"/>
      <c r="G42" s="161"/>
      <c r="AA42" s="67" t="s">
        <v>390</v>
      </c>
    </row>
    <row r="43" spans="1:7" ht="12.75">
      <c r="A43" s="131"/>
      <c r="B43" s="85"/>
      <c r="C43" s="90"/>
      <c r="D43" s="90"/>
      <c r="E43" s="90" t="s">
        <v>1087</v>
      </c>
      <c r="F43" s="90"/>
      <c r="G43" s="161"/>
    </row>
    <row r="44" spans="1:27" ht="12.75">
      <c r="A44" s="160" t="s">
        <v>882</v>
      </c>
      <c r="B44" s="196" t="s">
        <v>1139</v>
      </c>
      <c r="C44" s="90"/>
      <c r="D44" s="92" t="s">
        <v>308</v>
      </c>
      <c r="E44" s="458">
        <f>'1A - Assets'!F37</f>
        <v>0</v>
      </c>
      <c r="F44" s="90"/>
      <c r="G44" s="161"/>
      <c r="AA44" s="67" t="s">
        <v>391</v>
      </c>
    </row>
    <row r="45" spans="1:7" ht="12.75">
      <c r="A45" s="131"/>
      <c r="B45" s="196" t="s">
        <v>1138</v>
      </c>
      <c r="C45" s="90"/>
      <c r="D45" s="90"/>
      <c r="E45" s="90"/>
      <c r="F45" s="90"/>
      <c r="G45" s="161"/>
    </row>
    <row r="46" spans="1:7" ht="12.75">
      <c r="A46" s="131"/>
      <c r="B46" s="85"/>
      <c r="C46" s="90"/>
      <c r="D46" s="90"/>
      <c r="E46" s="90"/>
      <c r="F46" s="90"/>
      <c r="G46" s="161"/>
    </row>
    <row r="47" spans="1:27" ht="12.75">
      <c r="A47" s="160" t="s">
        <v>891</v>
      </c>
      <c r="B47" s="85" t="s">
        <v>310</v>
      </c>
      <c r="C47" s="90"/>
      <c r="D47" s="92" t="s">
        <v>308</v>
      </c>
      <c r="E47" s="458">
        <f>E40+E42+-E44</f>
        <v>0</v>
      </c>
      <c r="F47" s="90"/>
      <c r="G47" s="161"/>
      <c r="AA47" s="67" t="s">
        <v>392</v>
      </c>
    </row>
    <row r="48" spans="1:7" ht="12.75">
      <c r="A48" s="131"/>
      <c r="B48" s="85"/>
      <c r="C48" s="90"/>
      <c r="D48" s="90"/>
      <c r="E48" s="90"/>
      <c r="F48" s="90"/>
      <c r="G48" s="161"/>
    </row>
    <row r="49" spans="1:27" ht="12.75">
      <c r="A49" s="160" t="s">
        <v>892</v>
      </c>
      <c r="B49" s="85" t="s">
        <v>311</v>
      </c>
      <c r="C49" s="90"/>
      <c r="D49" s="92" t="s">
        <v>308</v>
      </c>
      <c r="E49" s="458">
        <f>IF('TNE (3)'!D47&gt;'TNE (3)'!G47,'TNE (3)'!D47,'TNE (3)'!G47)</f>
        <v>50000</v>
      </c>
      <c r="F49" s="90"/>
      <c r="G49" s="161"/>
      <c r="AA49" s="67" t="s">
        <v>393</v>
      </c>
    </row>
    <row r="50" spans="1:7" ht="12.75">
      <c r="A50" s="131"/>
      <c r="B50" s="85" t="s">
        <v>1122</v>
      </c>
      <c r="C50" s="90"/>
      <c r="D50" s="90"/>
      <c r="E50" s="90"/>
      <c r="F50" s="90"/>
      <c r="G50" s="161"/>
    </row>
    <row r="51" spans="1:7" ht="12.75">
      <c r="A51" s="131"/>
      <c r="B51" s="85"/>
      <c r="C51" s="90"/>
      <c r="D51" s="90"/>
      <c r="E51" s="90"/>
      <c r="F51" s="90"/>
      <c r="G51" s="161"/>
    </row>
    <row r="52" spans="1:27" ht="12.75">
      <c r="A52" s="160" t="s">
        <v>893</v>
      </c>
      <c r="B52" s="85" t="s">
        <v>312</v>
      </c>
      <c r="C52" s="90"/>
      <c r="D52" s="92" t="s">
        <v>308</v>
      </c>
      <c r="E52" s="458">
        <f>E47-E49</f>
        <v>-50000</v>
      </c>
      <c r="F52" s="90"/>
      <c r="G52" s="161"/>
      <c r="AA52" s="67" t="s">
        <v>394</v>
      </c>
    </row>
    <row r="53" spans="1:7" ht="12.75">
      <c r="A53" s="131"/>
      <c r="B53" s="85"/>
      <c r="C53" s="90"/>
      <c r="D53" s="90"/>
      <c r="E53" s="90"/>
      <c r="F53" s="90"/>
      <c r="G53" s="161"/>
    </row>
    <row r="54" spans="1:7" ht="12.75">
      <c r="A54" s="133" t="s">
        <v>313</v>
      </c>
      <c r="B54" s="162" t="s">
        <v>314</v>
      </c>
      <c r="C54" s="90"/>
      <c r="D54" s="90"/>
      <c r="E54" s="90"/>
      <c r="F54" s="90"/>
      <c r="G54" s="161"/>
    </row>
    <row r="55" spans="1:7" ht="12.75">
      <c r="A55" s="131"/>
      <c r="B55" s="85"/>
      <c r="C55" s="90"/>
      <c r="D55" s="90"/>
      <c r="E55" s="90"/>
      <c r="F55" s="90"/>
      <c r="G55" s="161"/>
    </row>
    <row r="56" spans="1:27" ht="12.75">
      <c r="A56" s="160" t="s">
        <v>894</v>
      </c>
      <c r="B56" s="85" t="s">
        <v>315</v>
      </c>
      <c r="C56" s="90"/>
      <c r="D56" s="92" t="s">
        <v>308</v>
      </c>
      <c r="E56" s="458">
        <f>'2 - Income'!F9+'2 - Income'!F10+'2 - Income'!F11+'2 - Income'!F12+'2 - Income'!F13+'2 - Income'!F15+'2 - Income'!F17</f>
        <v>0</v>
      </c>
      <c r="F56" s="90"/>
      <c r="G56" s="161"/>
      <c r="AA56" s="67" t="s">
        <v>395</v>
      </c>
    </row>
    <row r="57" spans="1:7" ht="12.75">
      <c r="A57" s="131"/>
      <c r="B57" s="85"/>
      <c r="C57" s="90"/>
      <c r="D57" s="90"/>
      <c r="E57" s="90"/>
      <c r="F57" s="90"/>
      <c r="G57" s="161"/>
    </row>
    <row r="58" spans="1:27" ht="12.75">
      <c r="A58" s="160" t="s">
        <v>895</v>
      </c>
      <c r="B58" s="85" t="s">
        <v>425</v>
      </c>
      <c r="C58" s="90"/>
      <c r="D58" s="92" t="s">
        <v>308</v>
      </c>
      <c r="E58" s="458">
        <f>'2 - Income'!F44-'2 - Income'!F18</f>
        <v>0</v>
      </c>
      <c r="F58" s="90"/>
      <c r="G58" s="161"/>
      <c r="AA58" s="67" t="s">
        <v>396</v>
      </c>
    </row>
    <row r="59" spans="1:7" ht="12.75">
      <c r="A59" s="131"/>
      <c r="B59" s="85"/>
      <c r="C59" s="90"/>
      <c r="D59" s="90"/>
      <c r="E59" s="90"/>
      <c r="F59" s="90"/>
      <c r="G59" s="161"/>
    </row>
    <row r="60" spans="1:27" ht="12.75" customHeight="1">
      <c r="A60" s="160" t="s">
        <v>896</v>
      </c>
      <c r="B60" s="85" t="s">
        <v>316</v>
      </c>
      <c r="C60" s="90"/>
      <c r="D60" s="90"/>
      <c r="E60" s="459">
        <f>IF(E56=0,0,ROUND((E58/E56)*100,0))</f>
        <v>0</v>
      </c>
      <c r="F60" s="163"/>
      <c r="G60" s="161"/>
      <c r="AA60" s="67" t="s">
        <v>397</v>
      </c>
    </row>
    <row r="61" spans="1:7" ht="12.75">
      <c r="A61" s="131"/>
      <c r="B61" s="85"/>
      <c r="C61" s="90"/>
      <c r="D61" s="90"/>
      <c r="E61" s="90"/>
      <c r="F61" s="90"/>
      <c r="G61" s="161"/>
    </row>
    <row r="62" spans="1:27" ht="12.75">
      <c r="A62" s="160" t="s">
        <v>897</v>
      </c>
      <c r="B62" s="85" t="s">
        <v>168</v>
      </c>
      <c r="C62" s="93"/>
      <c r="D62" s="92" t="s">
        <v>308</v>
      </c>
      <c r="E62" s="84"/>
      <c r="F62" s="90"/>
      <c r="G62" s="161"/>
      <c r="AA62" s="67" t="s">
        <v>398</v>
      </c>
    </row>
    <row r="63" spans="1:7" ht="12.75">
      <c r="A63" s="131"/>
      <c r="B63" s="85" t="s">
        <v>169</v>
      </c>
      <c r="C63" s="93"/>
      <c r="D63" s="90"/>
      <c r="E63" s="90"/>
      <c r="F63" s="90"/>
      <c r="G63" s="161"/>
    </row>
    <row r="64" spans="1:7" ht="12.75">
      <c r="A64" s="131"/>
      <c r="B64" s="502" t="s">
        <v>196</v>
      </c>
      <c r="C64" s="93"/>
      <c r="D64" s="90"/>
      <c r="E64" s="90"/>
      <c r="F64" s="90"/>
      <c r="G64" s="161"/>
    </row>
    <row r="65" spans="1:7" ht="12.75">
      <c r="A65" s="131"/>
      <c r="B65" s="85" t="s">
        <v>317</v>
      </c>
      <c r="C65" s="93"/>
      <c r="D65" s="90"/>
      <c r="E65" s="90"/>
      <c r="F65" s="90"/>
      <c r="G65" s="161"/>
    </row>
    <row r="66" spans="1:7" ht="12.75">
      <c r="A66" s="131"/>
      <c r="B66" s="85"/>
      <c r="C66" s="90"/>
      <c r="D66" s="90"/>
      <c r="E66" s="90"/>
      <c r="F66" s="90"/>
      <c r="G66" s="161"/>
    </row>
    <row r="67" spans="1:27" ht="12.75">
      <c r="A67" s="160" t="s">
        <v>898</v>
      </c>
      <c r="B67" s="85" t="s">
        <v>318</v>
      </c>
      <c r="C67" s="90"/>
      <c r="D67" s="92" t="s">
        <v>308</v>
      </c>
      <c r="E67" s="84"/>
      <c r="F67" s="90"/>
      <c r="G67" s="161"/>
      <c r="AA67" s="67" t="s">
        <v>399</v>
      </c>
    </row>
    <row r="68" spans="1:7" ht="12.75">
      <c r="A68" s="131"/>
      <c r="B68" s="85" t="s">
        <v>319</v>
      </c>
      <c r="C68" s="90"/>
      <c r="D68" s="90"/>
      <c r="E68" s="90"/>
      <c r="F68" s="90"/>
      <c r="G68" s="161"/>
    </row>
    <row r="69" spans="1:7" ht="12.75">
      <c r="A69" s="131"/>
      <c r="B69" s="85"/>
      <c r="C69" s="90"/>
      <c r="D69" s="90"/>
      <c r="E69" s="92"/>
      <c r="F69" s="90"/>
      <c r="G69" s="161"/>
    </row>
    <row r="70" spans="1:27" ht="12.75">
      <c r="A70" s="160" t="s">
        <v>899</v>
      </c>
      <c r="B70" s="85" t="s">
        <v>316</v>
      </c>
      <c r="C70" s="90"/>
      <c r="D70" s="90"/>
      <c r="E70" s="460">
        <f>IF(E67=0,0,ROUND((E62/E67)*100,0))</f>
        <v>0</v>
      </c>
      <c r="F70" s="90"/>
      <c r="G70" s="161"/>
      <c r="AA70" s="67" t="s">
        <v>400</v>
      </c>
    </row>
    <row r="71" spans="1:7" ht="10.5" customHeight="1">
      <c r="A71" s="303"/>
      <c r="B71" s="70"/>
      <c r="C71" s="327"/>
      <c r="D71" s="327"/>
      <c r="E71" s="327"/>
      <c r="F71" s="327"/>
      <c r="G71" s="334"/>
    </row>
  </sheetData>
  <sheetProtection password="D05B" sheet="1"/>
  <mergeCells count="5">
    <mergeCell ref="A1:F1"/>
    <mergeCell ref="B9:F9"/>
    <mergeCell ref="A3:F3"/>
    <mergeCell ref="A4:F4"/>
    <mergeCell ref="A5:F5"/>
  </mergeCells>
  <dataValidations count="2">
    <dataValidation type="textLength" operator="lessThanOrEqual" allowBlank="1" showInputMessage="1" showErrorMessage="1" errorTitle="Too Many Characters" error="The maximum number of characters that can be entered is 105." sqref="B13:D17 B33:D36 B23:D27">
      <formula1>150</formula1>
    </dataValidation>
    <dataValidation type="whole" allowBlank="1" showInputMessage="1" showErrorMessage="1" errorTitle="Invalid Data" error="Please only enter whole numbers." sqref="E62 E67">
      <formula1>-9223372036854770000</formula1>
      <formula2>9223372036854770000</formula2>
    </dataValidation>
  </dataValidations>
  <printOptions horizontalCentered="1"/>
  <pageMargins left="0.75" right="0.75" top="1" bottom="1" header="0.5" footer="0.5"/>
  <pageSetup fitToHeight="1" fitToWidth="1" horizontalDpi="600" verticalDpi="600" orientation="portrait" scale="66" r:id="rId1"/>
  <headerFooter alignWithMargins="0">
    <oddHeader>&amp;R&amp;"Times New Roman,Regular"&amp;10 25</oddHeader>
    <oddFooter>&amp;C&amp;"Times New Roman,Regular"&amp;10&amp;A</oddFooter>
  </headerFooter>
</worksheet>
</file>

<file path=xl/worksheets/sheet26.xml><?xml version="1.0" encoding="utf-8"?>
<worksheet xmlns="http://schemas.openxmlformats.org/spreadsheetml/2006/main" xmlns:r="http://schemas.openxmlformats.org/officeDocument/2006/relationships">
  <sheetPr codeName="Sheet36">
    <pageSetUpPr fitToPage="1"/>
  </sheetPr>
  <dimension ref="A1:AB87"/>
  <sheetViews>
    <sheetView zoomScalePageLayoutView="0" workbookViewId="0" topLeftCell="A1">
      <selection activeCell="H13" sqref="H13"/>
    </sheetView>
  </sheetViews>
  <sheetFormatPr defaultColWidth="8.00390625" defaultRowHeight="15"/>
  <cols>
    <col min="1" max="1" width="2.28125" style="359" bestFit="1" customWidth="1"/>
    <col min="2" max="2" width="16.00390625" style="358" customWidth="1"/>
    <col min="3" max="3" width="2.421875" style="358" customWidth="1"/>
    <col min="4" max="4" width="10.28125" style="358" customWidth="1"/>
    <col min="5" max="5" width="2.421875" style="358" customWidth="1"/>
    <col min="6" max="6" width="19.421875" style="358" customWidth="1"/>
    <col min="7" max="7" width="2.421875" style="358" customWidth="1"/>
    <col min="8" max="8" width="13.57421875" style="358" customWidth="1"/>
    <col min="9" max="9" width="3.421875" style="358" customWidth="1"/>
    <col min="10" max="10" width="12.8515625" style="358" customWidth="1"/>
    <col min="11" max="26" width="8.00390625" style="358" customWidth="1"/>
    <col min="27" max="27" width="16.421875" style="358" hidden="1" customWidth="1"/>
    <col min="28" max="28" width="10.140625" style="358" hidden="1" customWidth="1"/>
    <col min="29" max="16384" width="8.00390625" style="358" customWidth="1"/>
  </cols>
  <sheetData>
    <row r="1" spans="1:10" s="359" customFormat="1" ht="34.5" customHeight="1">
      <c r="A1" s="595" t="str">
        <f>Cover!C23&amp;Cover!C24&amp;Cover!C25&amp;Cover!C26</f>
        <v>QUARTERLY REPORT</v>
      </c>
      <c r="B1" s="577"/>
      <c r="C1" s="577"/>
      <c r="D1" s="577"/>
      <c r="E1" s="577"/>
      <c r="F1" s="577"/>
      <c r="G1" s="577"/>
      <c r="H1" s="577"/>
      <c r="I1" s="577"/>
      <c r="J1" s="577"/>
    </row>
    <row r="2" ht="12" customHeight="1"/>
    <row r="3" spans="1:10" ht="12.75">
      <c r="A3" s="360"/>
      <c r="B3" s="361"/>
      <c r="C3" s="361"/>
      <c r="D3" s="361"/>
      <c r="E3" s="361"/>
      <c r="F3" s="361"/>
      <c r="G3" s="361"/>
      <c r="H3" s="362">
        <v>1</v>
      </c>
      <c r="I3" s="361"/>
      <c r="J3" s="363"/>
    </row>
    <row r="4" spans="1:10" ht="12.75">
      <c r="A4" s="364" t="s">
        <v>320</v>
      </c>
      <c r="B4" s="365" t="s">
        <v>321</v>
      </c>
      <c r="C4" s="365"/>
      <c r="D4" s="365"/>
      <c r="E4" s="365"/>
      <c r="F4" s="365"/>
      <c r="G4" s="365"/>
      <c r="H4" s="365"/>
      <c r="I4" s="365"/>
      <c r="J4" s="366"/>
    </row>
    <row r="5" spans="1:10" ht="12.75">
      <c r="A5" s="364"/>
      <c r="B5" s="365" t="s">
        <v>322</v>
      </c>
      <c r="C5" s="365"/>
      <c r="D5" s="365"/>
      <c r="E5" s="365"/>
      <c r="F5" s="365"/>
      <c r="G5" s="365"/>
      <c r="H5" s="365"/>
      <c r="I5" s="365"/>
      <c r="J5" s="366"/>
    </row>
    <row r="6" spans="1:10" ht="12.75">
      <c r="A6" s="364" t="s">
        <v>1087</v>
      </c>
      <c r="B6" s="367" t="s">
        <v>779</v>
      </c>
      <c r="C6" s="365"/>
      <c r="D6" s="365"/>
      <c r="E6" s="365"/>
      <c r="F6" s="365"/>
      <c r="G6" s="365"/>
      <c r="H6" s="365"/>
      <c r="I6" s="365"/>
      <c r="J6" s="366"/>
    </row>
    <row r="7" spans="1:10" ht="12.75">
      <c r="A7" s="364"/>
      <c r="B7" s="365" t="s">
        <v>323</v>
      </c>
      <c r="C7" s="365"/>
      <c r="D7" s="365"/>
      <c r="E7" s="365"/>
      <c r="F7" s="365"/>
      <c r="G7" s="365"/>
      <c r="H7" s="365"/>
      <c r="I7" s="365"/>
      <c r="J7" s="366"/>
    </row>
    <row r="8" spans="1:10" ht="12.75">
      <c r="A8" s="364"/>
      <c r="B8" s="368" t="s">
        <v>324</v>
      </c>
      <c r="C8" s="369"/>
      <c r="D8" s="369"/>
      <c r="E8" s="369"/>
      <c r="F8" s="369"/>
      <c r="G8" s="369"/>
      <c r="H8" s="369" t="s">
        <v>1087</v>
      </c>
      <c r="I8" s="365"/>
      <c r="J8" s="366"/>
    </row>
    <row r="9" spans="1:10" ht="12.75">
      <c r="A9" s="364"/>
      <c r="B9" s="368" t="s">
        <v>325</v>
      </c>
      <c r="C9" s="370"/>
      <c r="D9" s="370"/>
      <c r="E9" s="370"/>
      <c r="F9" s="370"/>
      <c r="G9" s="370"/>
      <c r="H9" s="370"/>
      <c r="I9" s="365"/>
      <c r="J9" s="366"/>
    </row>
    <row r="10" spans="1:10" ht="12.75">
      <c r="A10" s="364"/>
      <c r="B10" s="365" t="s">
        <v>326</v>
      </c>
      <c r="C10" s="365"/>
      <c r="D10" s="365"/>
      <c r="E10" s="365"/>
      <c r="F10" s="365"/>
      <c r="G10" s="365"/>
      <c r="H10" s="365"/>
      <c r="I10" s="365"/>
      <c r="J10" s="366"/>
    </row>
    <row r="11" spans="1:10" ht="12.75">
      <c r="A11" s="371"/>
      <c r="B11" s="365"/>
      <c r="C11" s="365"/>
      <c r="D11" s="365"/>
      <c r="E11" s="365"/>
      <c r="F11" s="365"/>
      <c r="G11" s="365"/>
      <c r="H11" s="365"/>
      <c r="I11" s="365"/>
      <c r="J11" s="366"/>
    </row>
    <row r="12" spans="1:28" ht="12.75">
      <c r="A12" s="371" t="s">
        <v>955</v>
      </c>
      <c r="B12" s="365" t="s">
        <v>327</v>
      </c>
      <c r="C12" s="365"/>
      <c r="D12" s="365"/>
      <c r="E12" s="365"/>
      <c r="F12" s="365"/>
      <c r="G12" s="365"/>
      <c r="H12" s="365"/>
      <c r="I12" s="365"/>
      <c r="J12" s="366"/>
      <c r="AA12" s="358" t="s">
        <v>401</v>
      </c>
      <c r="AB12" s="358" t="s">
        <v>402</v>
      </c>
    </row>
    <row r="13" spans="1:27" ht="12.75">
      <c r="A13" s="364" t="s">
        <v>1087</v>
      </c>
      <c r="B13" s="365" t="s">
        <v>328</v>
      </c>
      <c r="C13" s="365"/>
      <c r="D13" s="365"/>
      <c r="E13" s="365"/>
      <c r="F13" s="365"/>
      <c r="G13" s="372" t="s">
        <v>308</v>
      </c>
      <c r="H13" s="373"/>
      <c r="I13" s="365"/>
      <c r="J13" s="366"/>
      <c r="AA13" s="358" t="s">
        <v>403</v>
      </c>
    </row>
    <row r="14" spans="1:10" ht="12.75">
      <c r="A14" s="364"/>
      <c r="B14" s="365"/>
      <c r="C14" s="365"/>
      <c r="D14" s="365"/>
      <c r="E14" s="365"/>
      <c r="F14" s="365"/>
      <c r="G14" s="372"/>
      <c r="H14" s="365"/>
      <c r="I14" s="365"/>
      <c r="J14" s="366"/>
    </row>
    <row r="15" spans="1:10" ht="12.75">
      <c r="A15" s="371" t="s">
        <v>956</v>
      </c>
      <c r="B15" s="365" t="s">
        <v>329</v>
      </c>
      <c r="C15" s="365"/>
      <c r="D15" s="365"/>
      <c r="E15" s="365"/>
      <c r="F15" s="365"/>
      <c r="G15" s="372"/>
      <c r="H15" s="365"/>
      <c r="I15" s="365"/>
      <c r="J15" s="366"/>
    </row>
    <row r="16" spans="1:27" ht="12.75">
      <c r="A16" s="364"/>
      <c r="B16" s="365" t="s">
        <v>330</v>
      </c>
      <c r="C16" s="365"/>
      <c r="D16" s="365"/>
      <c r="E16" s="365"/>
      <c r="F16" s="365"/>
      <c r="G16" s="372" t="s">
        <v>308</v>
      </c>
      <c r="H16" s="373"/>
      <c r="I16" s="365"/>
      <c r="J16" s="366"/>
      <c r="AA16" s="358" t="s">
        <v>404</v>
      </c>
    </row>
    <row r="17" spans="1:10" ht="12.75">
      <c r="A17" s="364"/>
      <c r="B17" s="365"/>
      <c r="C17" s="365"/>
      <c r="D17" s="365"/>
      <c r="E17" s="365"/>
      <c r="F17" s="365"/>
      <c r="G17" s="372"/>
      <c r="H17" s="365"/>
      <c r="I17" s="365"/>
      <c r="J17" s="366"/>
    </row>
    <row r="18" spans="1:27" ht="12.75">
      <c r="A18" s="371" t="s">
        <v>957</v>
      </c>
      <c r="B18" s="365" t="s">
        <v>331</v>
      </c>
      <c r="C18" s="365"/>
      <c r="D18" s="365"/>
      <c r="E18" s="365"/>
      <c r="F18" s="365"/>
      <c r="G18" s="372" t="s">
        <v>308</v>
      </c>
      <c r="H18" s="373"/>
      <c r="I18" s="365"/>
      <c r="J18" s="366"/>
      <c r="AA18" s="358" t="s">
        <v>405</v>
      </c>
    </row>
    <row r="19" spans="1:10" ht="12.75">
      <c r="A19" s="364"/>
      <c r="B19" s="365" t="s">
        <v>332</v>
      </c>
      <c r="C19" s="365"/>
      <c r="D19" s="365"/>
      <c r="E19" s="365"/>
      <c r="F19" s="365"/>
      <c r="G19" s="372"/>
      <c r="H19" s="365"/>
      <c r="I19" s="365"/>
      <c r="J19" s="366"/>
    </row>
    <row r="20" spans="1:10" ht="12.75">
      <c r="A20" s="364"/>
      <c r="B20" s="365"/>
      <c r="C20" s="365"/>
      <c r="D20" s="365"/>
      <c r="E20" s="365"/>
      <c r="F20" s="365"/>
      <c r="G20" s="372"/>
      <c r="H20" s="365"/>
      <c r="I20" s="365"/>
      <c r="J20" s="366"/>
    </row>
    <row r="21" spans="1:27" ht="12.75">
      <c r="A21" s="371" t="s">
        <v>958</v>
      </c>
      <c r="B21" s="365" t="s">
        <v>333</v>
      </c>
      <c r="C21" s="365"/>
      <c r="D21" s="365"/>
      <c r="E21" s="365"/>
      <c r="F21" s="365"/>
      <c r="G21" s="372" t="s">
        <v>308</v>
      </c>
      <c r="H21" s="373"/>
      <c r="I21" s="365"/>
      <c r="J21" s="366"/>
      <c r="AA21" s="358" t="s">
        <v>406</v>
      </c>
    </row>
    <row r="22" spans="1:10" ht="12.75">
      <c r="A22" s="364"/>
      <c r="B22" s="365" t="s">
        <v>334</v>
      </c>
      <c r="C22" s="365"/>
      <c r="D22" s="365"/>
      <c r="E22" s="365"/>
      <c r="F22" s="365"/>
      <c r="G22" s="372"/>
      <c r="H22" s="365"/>
      <c r="I22" s="365"/>
      <c r="J22" s="366"/>
    </row>
    <row r="23" spans="1:10" ht="12.75">
      <c r="A23" s="364"/>
      <c r="B23" s="365"/>
      <c r="C23" s="365"/>
      <c r="D23" s="365"/>
      <c r="E23" s="365"/>
      <c r="F23" s="365"/>
      <c r="G23" s="372"/>
      <c r="H23" s="365"/>
      <c r="I23" s="365"/>
      <c r="J23" s="366"/>
    </row>
    <row r="24" spans="1:10" ht="12.75">
      <c r="A24" s="371" t="s">
        <v>959</v>
      </c>
      <c r="B24" s="365" t="s">
        <v>335</v>
      </c>
      <c r="C24" s="365"/>
      <c r="D24" s="365"/>
      <c r="E24" s="365"/>
      <c r="F24" s="365"/>
      <c r="G24" s="372"/>
      <c r="H24" s="365"/>
      <c r="I24" s="365"/>
      <c r="J24" s="366"/>
    </row>
    <row r="25" spans="1:10" ht="12.75">
      <c r="A25" s="364"/>
      <c r="B25" s="365" t="s">
        <v>336</v>
      </c>
      <c r="C25" s="365"/>
      <c r="D25" s="365"/>
      <c r="E25" s="365"/>
      <c r="F25" s="365"/>
      <c r="G25" s="372"/>
      <c r="H25" s="365"/>
      <c r="I25" s="365"/>
      <c r="J25" s="366"/>
    </row>
    <row r="26" spans="1:10" ht="12.75">
      <c r="A26" s="364"/>
      <c r="B26" s="365"/>
      <c r="C26" s="365"/>
      <c r="D26" s="365"/>
      <c r="E26" s="365"/>
      <c r="F26" s="365"/>
      <c r="G26" s="372"/>
      <c r="H26" s="365"/>
      <c r="I26" s="365"/>
      <c r="J26" s="366"/>
    </row>
    <row r="27" spans="1:27" ht="12.75">
      <c r="A27" s="371" t="s">
        <v>960</v>
      </c>
      <c r="B27" s="365" t="s">
        <v>1087</v>
      </c>
      <c r="C27" s="374"/>
      <c r="D27" s="365" t="s">
        <v>339</v>
      </c>
      <c r="E27" s="365"/>
      <c r="F27" s="365"/>
      <c r="G27" s="372" t="s">
        <v>308</v>
      </c>
      <c r="H27" s="373"/>
      <c r="I27" s="365"/>
      <c r="J27" s="366"/>
      <c r="AA27" s="358" t="s">
        <v>407</v>
      </c>
    </row>
    <row r="28" spans="1:10" ht="12.75">
      <c r="A28" s="364"/>
      <c r="B28" s="365" t="s">
        <v>1087</v>
      </c>
      <c r="C28" s="365"/>
      <c r="D28" s="365"/>
      <c r="E28" s="365"/>
      <c r="F28" s="365"/>
      <c r="G28" s="372"/>
      <c r="H28" s="365"/>
      <c r="I28" s="365"/>
      <c r="J28" s="366"/>
    </row>
    <row r="29" spans="1:27" ht="12.75">
      <c r="A29" s="371" t="s">
        <v>961</v>
      </c>
      <c r="B29" s="365"/>
      <c r="C29" s="374"/>
      <c r="D29" s="365" t="s">
        <v>340</v>
      </c>
      <c r="E29" s="365"/>
      <c r="F29" s="365"/>
      <c r="G29" s="372" t="s">
        <v>308</v>
      </c>
      <c r="H29" s="461">
        <f>SUM(H13:H21)</f>
        <v>0</v>
      </c>
      <c r="I29" s="365"/>
      <c r="J29" s="366"/>
      <c r="AA29" s="358" t="s">
        <v>408</v>
      </c>
    </row>
    <row r="30" spans="1:10" ht="12.75">
      <c r="A30" s="364"/>
      <c r="B30" s="365"/>
      <c r="C30" s="365"/>
      <c r="D30" s="365" t="s">
        <v>341</v>
      </c>
      <c r="E30" s="365"/>
      <c r="F30" s="365"/>
      <c r="G30" s="372"/>
      <c r="H30" s="365"/>
      <c r="I30" s="365"/>
      <c r="J30" s="366"/>
    </row>
    <row r="31" spans="1:10" ht="12.75">
      <c r="A31" s="364"/>
      <c r="B31" s="365"/>
      <c r="C31" s="365"/>
      <c r="D31" s="365"/>
      <c r="E31" s="365"/>
      <c r="F31" s="365"/>
      <c r="G31" s="372"/>
      <c r="H31" s="365"/>
      <c r="I31" s="365"/>
      <c r="J31" s="366"/>
    </row>
    <row r="32" spans="1:27" ht="12.75">
      <c r="A32" s="371" t="s">
        <v>962</v>
      </c>
      <c r="B32" s="365"/>
      <c r="C32" s="374"/>
      <c r="D32" s="365" t="s">
        <v>342</v>
      </c>
      <c r="E32" s="365"/>
      <c r="F32" s="365"/>
      <c r="G32" s="372" t="s">
        <v>308</v>
      </c>
      <c r="H32" s="461">
        <f>ROUND(H29*120%,0)</f>
        <v>0</v>
      </c>
      <c r="I32" s="365"/>
      <c r="J32" s="366"/>
      <c r="AA32" s="358" t="s">
        <v>409</v>
      </c>
    </row>
    <row r="33" spans="1:10" ht="12.75">
      <c r="A33" s="364"/>
      <c r="B33" s="365"/>
      <c r="C33" s="365"/>
      <c r="D33" s="365" t="s">
        <v>343</v>
      </c>
      <c r="E33" s="365"/>
      <c r="F33" s="365"/>
      <c r="G33" s="372"/>
      <c r="H33" s="365"/>
      <c r="I33" s="365"/>
      <c r="J33" s="366"/>
    </row>
    <row r="34" spans="1:10" ht="12.75">
      <c r="A34" s="364"/>
      <c r="B34" s="365"/>
      <c r="C34" s="365"/>
      <c r="D34" s="365"/>
      <c r="E34" s="365"/>
      <c r="F34" s="365"/>
      <c r="G34" s="372"/>
      <c r="H34" s="365"/>
      <c r="I34" s="365"/>
      <c r="J34" s="366"/>
    </row>
    <row r="35" spans="1:27" ht="12.75">
      <c r="A35" s="371" t="s">
        <v>963</v>
      </c>
      <c r="B35" s="365"/>
      <c r="C35" s="374"/>
      <c r="D35" s="365" t="s">
        <v>465</v>
      </c>
      <c r="E35" s="365"/>
      <c r="F35" s="365"/>
      <c r="G35" s="372" t="s">
        <v>308</v>
      </c>
      <c r="H35" s="461">
        <f>H32*100%</f>
        <v>0</v>
      </c>
      <c r="I35" s="365"/>
      <c r="J35" s="366"/>
      <c r="AA35" s="358" t="s">
        <v>410</v>
      </c>
    </row>
    <row r="36" spans="1:10" ht="12.75">
      <c r="A36" s="364"/>
      <c r="B36" s="365"/>
      <c r="C36" s="365"/>
      <c r="D36" s="365"/>
      <c r="E36" s="365"/>
      <c r="F36" s="365"/>
      <c r="G36" s="372"/>
      <c r="H36" s="365"/>
      <c r="I36" s="365"/>
      <c r="J36" s="366"/>
    </row>
    <row r="37" spans="1:27" ht="12.75">
      <c r="A37" s="371" t="s">
        <v>964</v>
      </c>
      <c r="B37" s="365"/>
      <c r="C37" s="374"/>
      <c r="D37" s="365" t="s">
        <v>466</v>
      </c>
      <c r="E37" s="365"/>
      <c r="F37" s="365"/>
      <c r="G37" s="372" t="s">
        <v>308</v>
      </c>
      <c r="H37" s="461">
        <f>H27-H35</f>
        <v>0</v>
      </c>
      <c r="I37" s="365"/>
      <c r="J37" s="366"/>
      <c r="AA37" s="358" t="s">
        <v>411</v>
      </c>
    </row>
    <row r="38" spans="1:10" ht="8.25" customHeight="1">
      <c r="A38" s="364"/>
      <c r="B38" s="365"/>
      <c r="C38" s="365"/>
      <c r="D38" s="365"/>
      <c r="E38" s="365"/>
      <c r="F38" s="365"/>
      <c r="G38" s="372"/>
      <c r="H38" s="365"/>
      <c r="I38" s="365"/>
      <c r="J38" s="366"/>
    </row>
    <row r="39" spans="1:10" ht="4.5" customHeight="1">
      <c r="A39" s="371"/>
      <c r="B39" s="365"/>
      <c r="C39" s="374"/>
      <c r="D39" s="365"/>
      <c r="E39" s="365"/>
      <c r="F39" s="365"/>
      <c r="G39" s="372"/>
      <c r="H39" s="365"/>
      <c r="I39" s="365"/>
      <c r="J39" s="366"/>
    </row>
    <row r="40" spans="1:10" ht="12.75">
      <c r="A40" s="371"/>
      <c r="B40" s="365" t="s">
        <v>467</v>
      </c>
      <c r="C40" s="374"/>
      <c r="D40" s="365"/>
      <c r="E40" s="365"/>
      <c r="F40" s="365"/>
      <c r="G40" s="372"/>
      <c r="H40" s="365"/>
      <c r="I40" s="365"/>
      <c r="J40" s="366"/>
    </row>
    <row r="41" spans="1:10" ht="12.75">
      <c r="A41" s="371"/>
      <c r="B41" s="365"/>
      <c r="C41" s="374"/>
      <c r="D41" s="365"/>
      <c r="E41" s="365"/>
      <c r="F41" s="365"/>
      <c r="G41" s="372"/>
      <c r="H41" s="365"/>
      <c r="I41" s="365"/>
      <c r="J41" s="366"/>
    </row>
    <row r="42" spans="1:27" ht="12.75">
      <c r="A42" s="371" t="s">
        <v>976</v>
      </c>
      <c r="B42" s="365" t="s">
        <v>468</v>
      </c>
      <c r="C42" s="374"/>
      <c r="D42" s="365"/>
      <c r="E42" s="365"/>
      <c r="F42" s="365"/>
      <c r="G42" s="372" t="s">
        <v>308</v>
      </c>
      <c r="H42" s="373"/>
      <c r="I42" s="365"/>
      <c r="J42" s="366"/>
      <c r="AA42" s="358" t="s">
        <v>412</v>
      </c>
    </row>
    <row r="43" spans="1:10" ht="12.75">
      <c r="A43" s="371"/>
      <c r="B43" s="365"/>
      <c r="C43" s="374"/>
      <c r="D43" s="365"/>
      <c r="E43" s="365"/>
      <c r="F43" s="365"/>
      <c r="G43" s="372"/>
      <c r="H43" s="365"/>
      <c r="I43" s="365"/>
      <c r="J43" s="366"/>
    </row>
    <row r="44" spans="1:27" ht="12.75">
      <c r="A44" s="371" t="s">
        <v>977</v>
      </c>
      <c r="B44" s="365" t="s">
        <v>469</v>
      </c>
      <c r="C44" s="374"/>
      <c r="D44" s="365"/>
      <c r="E44" s="365"/>
      <c r="F44" s="365"/>
      <c r="G44" s="372" t="s">
        <v>308</v>
      </c>
      <c r="H44" s="373"/>
      <c r="I44" s="365"/>
      <c r="J44" s="366"/>
      <c r="AA44" s="358" t="s">
        <v>413</v>
      </c>
    </row>
    <row r="45" spans="1:10" ht="12.75">
      <c r="A45" s="371"/>
      <c r="B45" s="365"/>
      <c r="C45" s="374"/>
      <c r="D45" s="365"/>
      <c r="E45" s="365"/>
      <c r="F45" s="365"/>
      <c r="G45" s="372"/>
      <c r="H45" s="365"/>
      <c r="I45" s="365"/>
      <c r="J45" s="366"/>
    </row>
    <row r="46" spans="1:27" ht="12.75">
      <c r="A46" s="371" t="s">
        <v>978</v>
      </c>
      <c r="B46" s="365" t="s">
        <v>316</v>
      </c>
      <c r="C46" s="374"/>
      <c r="D46" s="365"/>
      <c r="E46" s="365"/>
      <c r="F46" s="365"/>
      <c r="G46" s="372"/>
      <c r="H46" s="462">
        <f>IF(H42=0,0,ROUND((H42/H44)*100,0))</f>
        <v>0</v>
      </c>
      <c r="I46" s="365"/>
      <c r="J46" s="366"/>
      <c r="AA46" s="358" t="s">
        <v>414</v>
      </c>
    </row>
    <row r="47" spans="1:10" ht="12.75">
      <c r="A47" s="371"/>
      <c r="B47" s="365"/>
      <c r="C47" s="374"/>
      <c r="D47" s="365"/>
      <c r="E47" s="365"/>
      <c r="F47" s="365"/>
      <c r="G47" s="372"/>
      <c r="H47" s="365"/>
      <c r="I47" s="365"/>
      <c r="J47" s="366"/>
    </row>
    <row r="48" spans="1:10" ht="12.75">
      <c r="A48" s="371"/>
      <c r="B48" s="365" t="s">
        <v>470</v>
      </c>
      <c r="C48" s="374"/>
      <c r="D48" s="365"/>
      <c r="E48" s="365"/>
      <c r="F48" s="365"/>
      <c r="G48" s="372"/>
      <c r="H48" s="365"/>
      <c r="I48" s="365"/>
      <c r="J48" s="366"/>
    </row>
    <row r="49" spans="1:10" ht="12.75">
      <c r="A49" s="371"/>
      <c r="B49" s="365" t="s">
        <v>471</v>
      </c>
      <c r="C49" s="374"/>
      <c r="D49" s="365"/>
      <c r="E49" s="365"/>
      <c r="F49" s="365"/>
      <c r="G49" s="372"/>
      <c r="H49" s="365"/>
      <c r="I49" s="365"/>
      <c r="J49" s="366"/>
    </row>
    <row r="50" spans="1:10" ht="12.75">
      <c r="A50" s="371"/>
      <c r="B50" s="365"/>
      <c r="C50" s="374"/>
      <c r="D50" s="365"/>
      <c r="E50" s="365"/>
      <c r="F50" s="365"/>
      <c r="G50" s="372"/>
      <c r="H50" s="365"/>
      <c r="I50" s="365"/>
      <c r="J50" s="366"/>
    </row>
    <row r="51" spans="1:27" ht="12.75">
      <c r="A51" s="371" t="s">
        <v>979</v>
      </c>
      <c r="B51" s="365" t="s">
        <v>1140</v>
      </c>
      <c r="C51" s="374"/>
      <c r="D51" s="365"/>
      <c r="E51" s="365"/>
      <c r="F51" s="365"/>
      <c r="G51" s="372" t="s">
        <v>308</v>
      </c>
      <c r="H51" s="373"/>
      <c r="I51" s="365"/>
      <c r="J51" s="366"/>
      <c r="AA51" s="358" t="s">
        <v>415</v>
      </c>
    </row>
    <row r="52" spans="1:10" ht="12.75">
      <c r="A52" s="371"/>
      <c r="B52" s="365"/>
      <c r="C52" s="374"/>
      <c r="D52" s="365"/>
      <c r="E52" s="365"/>
      <c r="F52" s="365"/>
      <c r="G52" s="372"/>
      <c r="H52" s="365"/>
      <c r="I52" s="365"/>
      <c r="J52" s="366"/>
    </row>
    <row r="53" spans="1:27" ht="12.75">
      <c r="A53" s="371" t="s">
        <v>980</v>
      </c>
      <c r="B53" s="365" t="s">
        <v>472</v>
      </c>
      <c r="C53" s="374"/>
      <c r="D53" s="365"/>
      <c r="E53" s="365"/>
      <c r="F53" s="365"/>
      <c r="G53" s="372" t="s">
        <v>308</v>
      </c>
      <c r="H53" s="373"/>
      <c r="I53" s="365"/>
      <c r="J53" s="366"/>
      <c r="AA53" s="358" t="s">
        <v>416</v>
      </c>
    </row>
    <row r="54" spans="1:10" ht="12.75">
      <c r="A54" s="371"/>
      <c r="B54" s="365"/>
      <c r="C54" s="374"/>
      <c r="D54" s="365"/>
      <c r="E54" s="365"/>
      <c r="F54" s="365"/>
      <c r="G54" s="372"/>
      <c r="H54" s="365"/>
      <c r="I54" s="365"/>
      <c r="J54" s="366"/>
    </row>
    <row r="55" spans="1:27" ht="12.75">
      <c r="A55" s="371" t="s">
        <v>981</v>
      </c>
      <c r="B55" s="365" t="s">
        <v>316</v>
      </c>
      <c r="C55" s="374"/>
      <c r="D55" s="365"/>
      <c r="E55" s="365"/>
      <c r="F55" s="365"/>
      <c r="G55" s="372"/>
      <c r="H55" s="462">
        <f>IF(H51=0,0,ROUND((H51/H53)*100,0))</f>
        <v>0</v>
      </c>
      <c r="I55" s="365"/>
      <c r="J55" s="366"/>
      <c r="AA55" s="358" t="s">
        <v>400</v>
      </c>
    </row>
    <row r="56" spans="1:10" ht="12.75">
      <c r="A56" s="371"/>
      <c r="B56" s="365"/>
      <c r="C56" s="374"/>
      <c r="D56" s="365"/>
      <c r="E56" s="365"/>
      <c r="F56" s="365"/>
      <c r="G56" s="372"/>
      <c r="H56" s="365"/>
      <c r="I56" s="365"/>
      <c r="J56" s="366"/>
    </row>
    <row r="57" spans="1:27" ht="12.75">
      <c r="A57" s="371" t="s">
        <v>982</v>
      </c>
      <c r="B57" s="365" t="s">
        <v>473</v>
      </c>
      <c r="C57" s="374"/>
      <c r="D57" s="365"/>
      <c r="E57" s="365"/>
      <c r="F57" s="365"/>
      <c r="G57" s="372"/>
      <c r="H57" s="373"/>
      <c r="I57" s="365"/>
      <c r="J57" s="366"/>
      <c r="AA57" s="358" t="s">
        <v>417</v>
      </c>
    </row>
    <row r="58" spans="1:10" ht="12.75">
      <c r="A58" s="371"/>
      <c r="B58" s="365"/>
      <c r="C58" s="374"/>
      <c r="D58" s="365"/>
      <c r="E58" s="365"/>
      <c r="F58" s="365"/>
      <c r="G58" s="372"/>
      <c r="H58" s="365"/>
      <c r="I58" s="365"/>
      <c r="J58" s="366"/>
    </row>
    <row r="59" spans="1:10" ht="12.75">
      <c r="A59" s="371"/>
      <c r="B59" s="365" t="s">
        <v>474</v>
      </c>
      <c r="C59" s="374"/>
      <c r="D59" s="365"/>
      <c r="E59" s="365"/>
      <c r="F59" s="365"/>
      <c r="G59" s="372"/>
      <c r="H59" s="365"/>
      <c r="I59" s="365"/>
      <c r="J59" s="366"/>
    </row>
    <row r="60" spans="1:10" ht="12.75">
      <c r="A60" s="371"/>
      <c r="B60" s="365"/>
      <c r="C60" s="374"/>
      <c r="D60" s="365"/>
      <c r="E60" s="365"/>
      <c r="F60" s="365"/>
      <c r="G60" s="372"/>
      <c r="H60" s="365"/>
      <c r="I60" s="365"/>
      <c r="J60" s="366"/>
    </row>
    <row r="61" spans="1:27" ht="12.75">
      <c r="A61" s="371" t="s">
        <v>983</v>
      </c>
      <c r="B61" s="365" t="s">
        <v>475</v>
      </c>
      <c r="C61" s="374"/>
      <c r="D61" s="365"/>
      <c r="E61" s="365"/>
      <c r="F61" s="365"/>
      <c r="G61" s="372"/>
      <c r="H61" s="373"/>
      <c r="I61" s="365"/>
      <c r="J61" s="366"/>
      <c r="AA61" s="358" t="s">
        <v>475</v>
      </c>
    </row>
    <row r="62" spans="1:10" ht="12.75">
      <c r="A62" s="371"/>
      <c r="B62" s="365"/>
      <c r="C62" s="374"/>
      <c r="D62" s="365"/>
      <c r="E62" s="365"/>
      <c r="F62" s="365"/>
      <c r="G62" s="372"/>
      <c r="H62" s="365"/>
      <c r="I62" s="365"/>
      <c r="J62" s="366"/>
    </row>
    <row r="63" spans="1:27" ht="12.75">
      <c r="A63" s="371" t="s">
        <v>984</v>
      </c>
      <c r="B63" s="365" t="s">
        <v>476</v>
      </c>
      <c r="C63" s="374"/>
      <c r="D63" s="365"/>
      <c r="E63" s="365"/>
      <c r="F63" s="365"/>
      <c r="G63" s="372"/>
      <c r="H63" s="373"/>
      <c r="I63" s="365"/>
      <c r="J63" s="366"/>
      <c r="AA63" s="358" t="s">
        <v>418</v>
      </c>
    </row>
    <row r="64" spans="1:10" ht="12.75">
      <c r="A64" s="371"/>
      <c r="B64" s="365"/>
      <c r="C64" s="374"/>
      <c r="D64" s="365"/>
      <c r="E64" s="365"/>
      <c r="F64" s="365"/>
      <c r="G64" s="372"/>
      <c r="H64" s="365"/>
      <c r="I64" s="365"/>
      <c r="J64" s="366"/>
    </row>
    <row r="65" spans="1:27" ht="12.75">
      <c r="A65" s="371" t="s">
        <v>985</v>
      </c>
      <c r="B65" s="365" t="s">
        <v>931</v>
      </c>
      <c r="C65" s="374"/>
      <c r="D65" s="365"/>
      <c r="E65" s="365"/>
      <c r="F65" s="365"/>
      <c r="G65" s="372"/>
      <c r="H65" s="461">
        <f>SUM(H61:H63)</f>
        <v>0</v>
      </c>
      <c r="I65" s="365"/>
      <c r="J65" s="366"/>
      <c r="AA65" s="358" t="s">
        <v>419</v>
      </c>
    </row>
    <row r="66" spans="1:10" ht="12.75">
      <c r="A66" s="371"/>
      <c r="B66" s="365"/>
      <c r="C66" s="374"/>
      <c r="D66" s="365"/>
      <c r="E66" s="365"/>
      <c r="F66" s="365"/>
      <c r="G66" s="372"/>
      <c r="H66" s="365"/>
      <c r="I66" s="365"/>
      <c r="J66" s="366"/>
    </row>
    <row r="67" spans="1:27" ht="12.75">
      <c r="A67" s="371" t="s">
        <v>986</v>
      </c>
      <c r="B67" s="365" t="s">
        <v>477</v>
      </c>
      <c r="C67" s="374"/>
      <c r="D67" s="365"/>
      <c r="E67" s="365"/>
      <c r="F67" s="365"/>
      <c r="G67" s="372"/>
      <c r="H67" s="373"/>
      <c r="I67" s="365"/>
      <c r="J67" s="366"/>
      <c r="AA67" s="358" t="s">
        <v>420</v>
      </c>
    </row>
    <row r="68" spans="1:10" ht="12.75">
      <c r="A68" s="371"/>
      <c r="B68" s="365"/>
      <c r="C68" s="374"/>
      <c r="D68" s="365"/>
      <c r="E68" s="365"/>
      <c r="F68" s="365"/>
      <c r="G68" s="372"/>
      <c r="H68" s="365"/>
      <c r="I68" s="365"/>
      <c r="J68" s="366"/>
    </row>
    <row r="69" spans="1:27" ht="12.75">
      <c r="A69" s="371" t="s">
        <v>987</v>
      </c>
      <c r="B69" s="365" t="s">
        <v>478</v>
      </c>
      <c r="C69" s="374"/>
      <c r="D69" s="365"/>
      <c r="E69" s="365"/>
      <c r="F69" s="365"/>
      <c r="G69" s="372"/>
      <c r="H69" s="480"/>
      <c r="I69" s="365"/>
      <c r="J69" s="366"/>
      <c r="AA69" s="358" t="s">
        <v>421</v>
      </c>
    </row>
    <row r="70" spans="1:10" ht="12.75">
      <c r="A70" s="371"/>
      <c r="B70" s="365"/>
      <c r="C70" s="374"/>
      <c r="D70" s="365"/>
      <c r="E70" s="365"/>
      <c r="F70" s="365"/>
      <c r="G70" s="372"/>
      <c r="H70" s="365"/>
      <c r="I70" s="365"/>
      <c r="J70" s="366"/>
    </row>
    <row r="71" spans="1:27" ht="12.75">
      <c r="A71" s="371" t="s">
        <v>1083</v>
      </c>
      <c r="B71" s="365" t="s">
        <v>479</v>
      </c>
      <c r="C71" s="374"/>
      <c r="D71" s="365"/>
      <c r="E71" s="365"/>
      <c r="F71" s="365"/>
      <c r="G71" s="372"/>
      <c r="H71" s="375"/>
      <c r="I71" s="365"/>
      <c r="J71" s="366"/>
      <c r="AA71" s="358" t="s">
        <v>422</v>
      </c>
    </row>
    <row r="72" spans="1:10" ht="12.75">
      <c r="A72" s="371"/>
      <c r="B72" s="365"/>
      <c r="C72" s="374"/>
      <c r="D72" s="365"/>
      <c r="E72" s="365"/>
      <c r="F72" s="365"/>
      <c r="G72" s="372"/>
      <c r="H72" s="365"/>
      <c r="I72" s="365"/>
      <c r="J72" s="366"/>
    </row>
    <row r="73" spans="1:10" ht="12.75">
      <c r="A73" s="371" t="s">
        <v>1084</v>
      </c>
      <c r="B73" s="365" t="s">
        <v>480</v>
      </c>
      <c r="C73" s="374"/>
      <c r="D73" s="365"/>
      <c r="E73" s="365"/>
      <c r="F73" s="365"/>
      <c r="G73" s="372"/>
      <c r="H73" s="365"/>
      <c r="I73" s="365"/>
      <c r="J73" s="366"/>
    </row>
    <row r="74" spans="1:10" ht="12.75">
      <c r="A74" s="371"/>
      <c r="B74" s="365"/>
      <c r="C74" s="374"/>
      <c r="D74" s="365"/>
      <c r="E74" s="365"/>
      <c r="F74" s="365"/>
      <c r="G74" s="372"/>
      <c r="H74" s="365"/>
      <c r="I74" s="365"/>
      <c r="J74" s="366"/>
    </row>
    <row r="75" spans="1:27" ht="12.75">
      <c r="A75" s="371" t="s">
        <v>1085</v>
      </c>
      <c r="B75" s="365" t="s">
        <v>481</v>
      </c>
      <c r="C75" s="374"/>
      <c r="D75" s="365"/>
      <c r="E75" s="365"/>
      <c r="F75" s="365"/>
      <c r="G75" s="372" t="s">
        <v>308</v>
      </c>
      <c r="H75" s="373"/>
      <c r="I75" s="365"/>
      <c r="J75" s="366"/>
      <c r="AA75" s="358" t="s">
        <v>423</v>
      </c>
    </row>
    <row r="76" spans="1:10" ht="12.75">
      <c r="A76" s="371"/>
      <c r="B76" s="365" t="s">
        <v>482</v>
      </c>
      <c r="C76" s="374"/>
      <c r="D76" s="365"/>
      <c r="E76" s="365"/>
      <c r="F76" s="365"/>
      <c r="G76" s="372"/>
      <c r="H76" s="365"/>
      <c r="I76" s="365"/>
      <c r="J76" s="366"/>
    </row>
    <row r="77" spans="1:10" ht="12.75">
      <c r="A77" s="371"/>
      <c r="B77" s="365"/>
      <c r="C77" s="374"/>
      <c r="D77" s="365"/>
      <c r="E77" s="365"/>
      <c r="F77" s="365"/>
      <c r="G77" s="372"/>
      <c r="H77" s="365"/>
      <c r="I77" s="365"/>
      <c r="J77" s="366"/>
    </row>
    <row r="78" spans="1:27" s="365" customFormat="1" ht="10.5" customHeight="1">
      <c r="A78" s="371" t="s">
        <v>1086</v>
      </c>
      <c r="B78" s="365" t="s">
        <v>579</v>
      </c>
      <c r="G78" s="372" t="s">
        <v>308</v>
      </c>
      <c r="H78" s="373"/>
      <c r="J78" s="366"/>
      <c r="AA78" s="365" t="s">
        <v>424</v>
      </c>
    </row>
    <row r="79" spans="1:10" ht="12.75">
      <c r="A79" s="371"/>
      <c r="B79" s="365" t="s">
        <v>580</v>
      </c>
      <c r="C79" s="374"/>
      <c r="D79" s="365"/>
      <c r="E79" s="365"/>
      <c r="F79" s="365"/>
      <c r="G79" s="372" t="s">
        <v>1087</v>
      </c>
      <c r="H79" s="365"/>
      <c r="I79" s="365"/>
      <c r="J79" s="366"/>
    </row>
    <row r="80" spans="1:10" ht="12.75">
      <c r="A80" s="371"/>
      <c r="B80" s="365" t="s">
        <v>581</v>
      </c>
      <c r="C80" s="374"/>
      <c r="D80" s="365"/>
      <c r="E80" s="365"/>
      <c r="F80" s="365"/>
      <c r="G80" s="372"/>
      <c r="H80" s="365"/>
      <c r="I80" s="365"/>
      <c r="J80" s="366"/>
    </row>
    <row r="81" spans="1:10" ht="12.75">
      <c r="A81" s="364"/>
      <c r="J81" s="366"/>
    </row>
    <row r="82" spans="1:27" ht="12.75">
      <c r="A82" s="371" t="s">
        <v>1079</v>
      </c>
      <c r="B82" s="365" t="s">
        <v>931</v>
      </c>
      <c r="C82" s="365"/>
      <c r="D82" s="365"/>
      <c r="E82" s="365"/>
      <c r="F82" s="365"/>
      <c r="G82" s="372" t="s">
        <v>308</v>
      </c>
      <c r="H82" s="461">
        <f>H75+H78</f>
        <v>0</v>
      </c>
      <c r="I82" s="365"/>
      <c r="J82" s="366"/>
      <c r="AA82" s="358" t="s">
        <v>931</v>
      </c>
    </row>
    <row r="83" spans="1:10" ht="12.75">
      <c r="A83" s="371"/>
      <c r="B83" s="365"/>
      <c r="C83" s="365"/>
      <c r="D83" s="365"/>
      <c r="E83" s="365"/>
      <c r="F83" s="365"/>
      <c r="G83" s="365"/>
      <c r="H83" s="365"/>
      <c r="I83" s="365"/>
      <c r="J83" s="366"/>
    </row>
    <row r="84" spans="1:27" ht="12.75">
      <c r="A84" s="371" t="s">
        <v>223</v>
      </c>
      <c r="B84" s="358" t="s">
        <v>582</v>
      </c>
      <c r="G84" s="376" t="s">
        <v>308</v>
      </c>
      <c r="H84" s="461">
        <f>ROUND(H82*120%,0)</f>
        <v>0</v>
      </c>
      <c r="J84" s="366"/>
      <c r="AA84" s="358" t="s">
        <v>427</v>
      </c>
    </row>
    <row r="85" spans="1:10" ht="12.75">
      <c r="A85" s="371"/>
      <c r="B85" s="365"/>
      <c r="C85" s="365"/>
      <c r="D85" s="365"/>
      <c r="E85" s="365"/>
      <c r="F85" s="365"/>
      <c r="G85" s="365"/>
      <c r="H85" s="365"/>
      <c r="I85" s="365"/>
      <c r="J85" s="366"/>
    </row>
    <row r="86" spans="1:27" ht="12.75">
      <c r="A86" s="371" t="s">
        <v>224</v>
      </c>
      <c r="B86" s="365" t="s">
        <v>583</v>
      </c>
      <c r="C86" s="365"/>
      <c r="D86" s="365"/>
      <c r="E86" s="365"/>
      <c r="F86" s="365"/>
      <c r="G86" s="372" t="s">
        <v>308</v>
      </c>
      <c r="H86" s="373"/>
      <c r="I86" s="365"/>
      <c r="J86" s="366"/>
      <c r="AA86" s="358" t="s">
        <v>428</v>
      </c>
    </row>
    <row r="87" spans="1:10" ht="12.75">
      <c r="A87" s="377"/>
      <c r="B87" s="378"/>
      <c r="C87" s="378"/>
      <c r="D87" s="378"/>
      <c r="E87" s="378"/>
      <c r="F87" s="378"/>
      <c r="G87" s="378"/>
      <c r="H87" s="378"/>
      <c r="I87" s="378"/>
      <c r="J87" s="379"/>
    </row>
  </sheetData>
  <sheetProtection password="D05B" sheet="1"/>
  <mergeCells count="1">
    <mergeCell ref="A1:J1"/>
  </mergeCells>
  <dataValidations count="4">
    <dataValidation type="whole" allowBlank="1" showInputMessage="1" showErrorMessage="1" errorTitle="Invalid Data" error="Please only enter whole numbers." sqref="H13 H16 H18 H21 H27 H42 H44 H51 H53 H57 H61 H63 H67 H75 H78">
      <formula1>-9223372036854770000</formula1>
      <formula2>9223372036854770000</formula2>
    </dataValidation>
    <dataValidation type="decimal" allowBlank="1" showInputMessage="1" showErrorMessage="1" errorTitle="Invalid Data" error="Please only enter decimal values." sqref="H69">
      <formula1>-1000000000000</formula1>
      <formula2>1000000000000</formula2>
    </dataValidation>
    <dataValidation type="decimal" allowBlank="1" showInputMessage="1" showErrorMessage="1" errorTitle="Invalid Data" error="Please only enter decimal values." sqref="H71">
      <formula1>-1000000000000</formula1>
      <formula2>1000000000000</formula2>
    </dataValidation>
    <dataValidation type="decimal" allowBlank="1" showInputMessage="1" showErrorMessage="1" errorTitle="Invalid Data" error="Please only enter decimal values." sqref="H86">
      <formula1>-1000000000000</formula1>
      <formula2>1000000000000</formula2>
    </dataValidation>
  </dataValidations>
  <printOptions horizontalCentered="1"/>
  <pageMargins left="0.75" right="0.75" top="1" bottom="1" header="0.5" footer="0.5"/>
  <pageSetup fitToHeight="1" fitToWidth="1" horizontalDpi="600" verticalDpi="600" orientation="portrait" scale="60" r:id="rId1"/>
  <headerFooter alignWithMargins="0">
    <oddHeader>&amp;R&amp;"Times New Roman,Regular"&amp;10 26</oddHeader>
    <oddFooter>&amp;C&amp;"Times New Roman,Regular"&amp;10&amp;A</oddFooter>
  </headerFooter>
</worksheet>
</file>

<file path=xl/worksheets/sheet27.xml><?xml version="1.0" encoding="utf-8"?>
<worksheet xmlns="http://schemas.openxmlformats.org/spreadsheetml/2006/main" xmlns:r="http://schemas.openxmlformats.org/officeDocument/2006/relationships">
  <sheetPr codeName="Sheet37">
    <pageSetUpPr fitToPage="1"/>
  </sheetPr>
  <dimension ref="A1:AI53"/>
  <sheetViews>
    <sheetView zoomScalePageLayoutView="0" workbookViewId="0" topLeftCell="A1">
      <selection activeCell="D15" sqref="D15"/>
    </sheetView>
  </sheetViews>
  <sheetFormatPr defaultColWidth="8.00390625" defaultRowHeight="15"/>
  <cols>
    <col min="1" max="1" width="2.421875" style="358" customWidth="1"/>
    <col min="2" max="2" width="34.8515625" style="358" customWidth="1"/>
    <col min="3" max="3" width="1.7109375" style="358" customWidth="1"/>
    <col min="4" max="4" width="11.140625" style="376" customWidth="1"/>
    <col min="5" max="5" width="34.140625" style="358" customWidth="1"/>
    <col min="6" max="6" width="1.7109375" style="358" customWidth="1"/>
    <col min="7" max="7" width="12.00390625" style="358" customWidth="1"/>
    <col min="8" max="8" width="5.140625" style="358" customWidth="1"/>
    <col min="9" max="9" width="42.57421875" style="376" customWidth="1"/>
    <col min="10" max="14" width="11.140625" style="358" customWidth="1"/>
    <col min="15" max="15" width="8.57421875" style="359" bestFit="1" customWidth="1"/>
    <col min="16" max="26" width="8.00390625" style="358" customWidth="1"/>
    <col min="27" max="27" width="15.28125" style="358" hidden="1" customWidth="1"/>
    <col min="28" max="28" width="14.7109375" style="358" hidden="1" customWidth="1"/>
    <col min="29" max="29" width="16.57421875" style="358" hidden="1" customWidth="1"/>
    <col min="30" max="30" width="18.7109375" style="358" hidden="1" customWidth="1"/>
    <col min="31" max="31" width="15.140625" style="358" hidden="1" customWidth="1"/>
    <col min="32" max="32" width="16.57421875" style="358" hidden="1" customWidth="1"/>
    <col min="33" max="35" width="13.421875" style="358" hidden="1" customWidth="1"/>
    <col min="36" max="16384" width="8.00390625" style="358" customWidth="1"/>
  </cols>
  <sheetData>
    <row r="1" spans="1:7" ht="34.5" customHeight="1">
      <c r="A1" s="595" t="str">
        <f>Cover!C23&amp;Cover!C24&amp;Cover!C25&amp;Cover!C26</f>
        <v>QUARTERLY REPORT</v>
      </c>
      <c r="B1" s="577"/>
      <c r="C1" s="577"/>
      <c r="D1" s="577"/>
      <c r="E1" s="577"/>
      <c r="F1" s="577"/>
      <c r="G1" s="577"/>
    </row>
    <row r="3" ht="12.75">
      <c r="A3" s="358" t="s">
        <v>584</v>
      </c>
    </row>
    <row r="4" spans="1:9" ht="12.75">
      <c r="A4" s="358" t="s">
        <v>585</v>
      </c>
      <c r="I4" s="358" t="s">
        <v>178</v>
      </c>
    </row>
    <row r="5" spans="4:15" s="365" customFormat="1" ht="12.75">
      <c r="D5" s="372"/>
      <c r="I5" s="372"/>
      <c r="O5" s="369"/>
    </row>
    <row r="6" spans="1:15" s="365" customFormat="1" ht="12.75">
      <c r="A6" s="378"/>
      <c r="D6" s="372"/>
      <c r="I6" s="372"/>
      <c r="O6" s="369"/>
    </row>
    <row r="7" spans="1:35" s="67" customFormat="1" ht="12" customHeight="1">
      <c r="A7" s="131"/>
      <c r="B7" s="596" t="s">
        <v>586</v>
      </c>
      <c r="C7" s="597"/>
      <c r="D7" s="598"/>
      <c r="E7" s="596" t="s">
        <v>587</v>
      </c>
      <c r="F7" s="597"/>
      <c r="G7" s="598"/>
      <c r="O7" s="132"/>
      <c r="AE7" s="365"/>
      <c r="AF7" s="365"/>
      <c r="AG7" s="365"/>
      <c r="AH7" s="365"/>
      <c r="AI7" s="365"/>
    </row>
    <row r="8" spans="1:15" s="67" customFormat="1" ht="12" customHeight="1">
      <c r="A8" s="131"/>
      <c r="B8" s="599" t="s">
        <v>588</v>
      </c>
      <c r="C8" s="600"/>
      <c r="D8" s="601"/>
      <c r="E8" s="599" t="s">
        <v>588</v>
      </c>
      <c r="F8" s="600"/>
      <c r="G8" s="601"/>
      <c r="I8" s="494"/>
      <c r="J8" s="288" t="s">
        <v>737</v>
      </c>
      <c r="K8" s="330" t="s">
        <v>173</v>
      </c>
      <c r="L8" s="330" t="s">
        <v>174</v>
      </c>
      <c r="M8" s="330" t="s">
        <v>175</v>
      </c>
      <c r="N8" s="289" t="s">
        <v>197</v>
      </c>
      <c r="O8" s="132"/>
    </row>
    <row r="9" spans="1:35" s="67" customFormat="1" ht="12.75">
      <c r="A9" s="131" t="s">
        <v>1087</v>
      </c>
      <c r="B9" s="90"/>
      <c r="C9" s="90"/>
      <c r="D9" s="362">
        <v>1</v>
      </c>
      <c r="E9" s="90"/>
      <c r="F9" s="90"/>
      <c r="G9" s="362">
        <v>2</v>
      </c>
      <c r="I9" s="85"/>
      <c r="J9" s="90"/>
      <c r="K9" s="90"/>
      <c r="L9" s="90"/>
      <c r="M9" s="90"/>
      <c r="N9" s="161"/>
      <c r="O9" s="132"/>
      <c r="AA9" s="67" t="s">
        <v>429</v>
      </c>
      <c r="AB9" s="67" t="s">
        <v>430</v>
      </c>
      <c r="AC9" s="67" t="s">
        <v>431</v>
      </c>
      <c r="AD9" s="67" t="s">
        <v>432</v>
      </c>
      <c r="AE9" s="67" t="s">
        <v>228</v>
      </c>
      <c r="AF9" s="67" t="s">
        <v>229</v>
      </c>
      <c r="AG9" s="67" t="s">
        <v>230</v>
      </c>
      <c r="AH9" s="67" t="s">
        <v>231</v>
      </c>
      <c r="AI9" s="67" t="s">
        <v>232</v>
      </c>
    </row>
    <row r="10" spans="1:35" s="67" customFormat="1" ht="11.25" customHeight="1" thickBot="1">
      <c r="A10" s="133" t="s">
        <v>286</v>
      </c>
      <c r="B10" s="90" t="s">
        <v>589</v>
      </c>
      <c r="C10" s="92" t="s">
        <v>308</v>
      </c>
      <c r="D10" s="465">
        <f>IF(Cover!C11="yes",1000,1000000)</f>
        <v>1000000</v>
      </c>
      <c r="E10" s="90" t="s">
        <v>589</v>
      </c>
      <c r="F10" s="92" t="s">
        <v>308</v>
      </c>
      <c r="G10" s="463">
        <f>IF(Cover!C11="yes",50,50000)</f>
        <v>50000</v>
      </c>
      <c r="I10" s="85" t="s">
        <v>176</v>
      </c>
      <c r="J10" s="464">
        <f>IF(SUM(L10:N10)=0,K10*4,IF(SUM(M10:N10)=0,(K10+L10)*2,IF(N10=0,(K10+L10+M10)/3*4,(K10+L10+M10+N10))))</f>
        <v>0</v>
      </c>
      <c r="K10" s="464">
        <f>'2 - Income'!E9+'2 - Income'!E10+'2 - Income'!E12+'2 - Income'!E13+'2 - Income'!E15+'2 - Income'!E17</f>
        <v>0</v>
      </c>
      <c r="L10" s="495"/>
      <c r="M10" s="495"/>
      <c r="N10" s="495"/>
      <c r="O10" s="132" t="s">
        <v>744</v>
      </c>
      <c r="AA10" s="67" t="s">
        <v>433</v>
      </c>
      <c r="AB10" s="67" t="s">
        <v>434</v>
      </c>
      <c r="AE10" s="67" t="s">
        <v>233</v>
      </c>
      <c r="AF10" s="67" t="s">
        <v>234</v>
      </c>
      <c r="AG10" s="67" t="s">
        <v>235</v>
      </c>
      <c r="AH10" s="67" t="s">
        <v>236</v>
      </c>
      <c r="AI10" s="67" t="s">
        <v>237</v>
      </c>
    </row>
    <row r="11" spans="1:15" s="67" customFormat="1" ht="13.5" thickTop="1">
      <c r="A11" s="131"/>
      <c r="B11" s="90"/>
      <c r="C11" s="90"/>
      <c r="D11" s="381"/>
      <c r="E11" s="90"/>
      <c r="F11" s="90"/>
      <c r="G11" s="382"/>
      <c r="I11" s="85"/>
      <c r="J11" s="523">
        <v>0</v>
      </c>
      <c r="K11" s="524">
        <v>0</v>
      </c>
      <c r="L11" s="530">
        <v>0</v>
      </c>
      <c r="M11" s="530">
        <v>0</v>
      </c>
      <c r="N11" s="531">
        <v>0</v>
      </c>
      <c r="O11" s="132"/>
    </row>
    <row r="12" spans="1:35" s="67" customFormat="1" ht="12.75">
      <c r="A12" s="133" t="s">
        <v>288</v>
      </c>
      <c r="B12" s="90" t="s">
        <v>590</v>
      </c>
      <c r="C12" s="90"/>
      <c r="D12" s="331"/>
      <c r="E12" s="90"/>
      <c r="F12" s="90"/>
      <c r="G12" s="161"/>
      <c r="I12" s="85" t="s">
        <v>742</v>
      </c>
      <c r="J12" s="458">
        <f>IF(SUM(L12:N12)=0,K12*4,IF(SUM(M12:N12)=0,(K12+L12)*2,IF(N12=0,(K12+L12+M12)/3*4,(K12+L12+M12+N12))))</f>
        <v>0</v>
      </c>
      <c r="K12" s="458">
        <f>'2 - Income'!E24+'2 - Income'!E26+'2 - Income'!E28+'2 - Income'!E29+'2 - Income'!E32+'2 - Income'!E34</f>
        <v>0</v>
      </c>
      <c r="L12" s="495"/>
      <c r="M12" s="495"/>
      <c r="N12" s="495"/>
      <c r="O12" s="132" t="s">
        <v>745</v>
      </c>
      <c r="AE12" s="67" t="s">
        <v>238</v>
      </c>
      <c r="AF12" s="67" t="s">
        <v>239</v>
      </c>
      <c r="AG12" s="67" t="s">
        <v>240</v>
      </c>
      <c r="AH12" s="67" t="s">
        <v>241</v>
      </c>
      <c r="AI12" s="67" t="s">
        <v>242</v>
      </c>
    </row>
    <row r="13" spans="1:15" s="67" customFormat="1" ht="12.75">
      <c r="A13" s="131"/>
      <c r="B13" s="90"/>
      <c r="C13" s="90"/>
      <c r="D13" s="331"/>
      <c r="E13" s="90"/>
      <c r="F13" s="90"/>
      <c r="G13" s="161"/>
      <c r="I13" s="85" t="s">
        <v>743</v>
      </c>
      <c r="J13" s="523">
        <v>0</v>
      </c>
      <c r="K13" s="524">
        <v>0</v>
      </c>
      <c r="L13" s="530">
        <v>0</v>
      </c>
      <c r="M13" s="530">
        <v>0</v>
      </c>
      <c r="N13" s="531">
        <v>0</v>
      </c>
      <c r="O13" s="132"/>
    </row>
    <row r="14" spans="1:35" s="67" customFormat="1" ht="12.75">
      <c r="A14" s="160" t="s">
        <v>858</v>
      </c>
      <c r="B14" s="90" t="s">
        <v>591</v>
      </c>
      <c r="C14" s="90"/>
      <c r="D14" s="334"/>
      <c r="E14" s="90" t="s">
        <v>592</v>
      </c>
      <c r="F14" s="90"/>
      <c r="G14" s="334" t="s">
        <v>1087</v>
      </c>
      <c r="I14" s="85" t="s">
        <v>177</v>
      </c>
      <c r="J14" s="458">
        <f>IF(SUM(L14:N14)=0,K14*4,IF(SUM(M14:N14)=0,(K14+L14)*2,IF(N14=0,(K14+L14+M14)/3*4,(K14+L14+M14+N14))))</f>
        <v>0</v>
      </c>
      <c r="K14" s="458">
        <f>'2 - Income'!E23</f>
        <v>0</v>
      </c>
      <c r="L14" s="496"/>
      <c r="M14" s="496"/>
      <c r="N14" s="496"/>
      <c r="O14" s="132" t="s">
        <v>746</v>
      </c>
      <c r="AE14" s="67" t="s">
        <v>243</v>
      </c>
      <c r="AF14" s="67" t="s">
        <v>244</v>
      </c>
      <c r="AG14" s="67" t="s">
        <v>245</v>
      </c>
      <c r="AH14" s="67" t="s">
        <v>246</v>
      </c>
      <c r="AI14" s="67" t="s">
        <v>247</v>
      </c>
    </row>
    <row r="15" spans="1:28" s="67" customFormat="1" ht="12.75">
      <c r="A15" s="131"/>
      <c r="B15" s="90" t="s">
        <v>593</v>
      </c>
      <c r="C15" s="92" t="s">
        <v>308</v>
      </c>
      <c r="D15" s="464">
        <f>IF(Cover!C12="yes",IF(J10&gt;IF(D10=1000000,150000000,150000),IF(D10=1000000,150000000,150000)*0.02,J10*0.02),0)</f>
        <v>0</v>
      </c>
      <c r="E15" s="90" t="s">
        <v>594</v>
      </c>
      <c r="F15" s="92" t="s">
        <v>308</v>
      </c>
      <c r="G15" s="458">
        <f>IF(Cover!C12="yes",0,IF(J10&gt;IF(G10=50000,7500000,7500),IF(G10=50000,7500000,7500)*0.02,J10*0.02))</f>
        <v>0</v>
      </c>
      <c r="I15" s="70"/>
      <c r="J15" s="532">
        <v>0</v>
      </c>
      <c r="K15" s="532">
        <v>0</v>
      </c>
      <c r="L15" s="533">
        <v>0</v>
      </c>
      <c r="M15" s="533">
        <v>0</v>
      </c>
      <c r="N15" s="534">
        <v>0</v>
      </c>
      <c r="O15" s="132"/>
      <c r="AA15" s="67" t="s">
        <v>435</v>
      </c>
      <c r="AB15" s="67" t="s">
        <v>436</v>
      </c>
    </row>
    <row r="16" spans="1:15" s="67" customFormat="1" ht="12.75">
      <c r="A16" s="131"/>
      <c r="B16" s="326" t="s">
        <v>754</v>
      </c>
      <c r="C16" s="90"/>
      <c r="D16" s="335"/>
      <c r="E16" s="326" t="s">
        <v>754</v>
      </c>
      <c r="F16" s="90"/>
      <c r="G16" s="328"/>
      <c r="O16" s="132"/>
    </row>
    <row r="17" spans="1:15" s="67" customFormat="1" ht="12.75">
      <c r="A17" s="131"/>
      <c r="B17" s="90" t="s">
        <v>595</v>
      </c>
      <c r="C17" s="90"/>
      <c r="D17" s="331"/>
      <c r="E17" s="90" t="s">
        <v>595</v>
      </c>
      <c r="F17" s="90"/>
      <c r="G17" s="161"/>
      <c r="I17" s="499" t="s">
        <v>747</v>
      </c>
      <c r="O17" s="132"/>
    </row>
    <row r="18" spans="1:15" s="67" customFormat="1" ht="12.75">
      <c r="A18" s="131"/>
      <c r="B18" s="90"/>
      <c r="C18" s="90"/>
      <c r="D18" s="82"/>
      <c r="E18" s="90"/>
      <c r="F18" s="90"/>
      <c r="G18" s="161"/>
      <c r="I18" s="499" t="s">
        <v>748</v>
      </c>
      <c r="J18" s="498"/>
      <c r="K18" s="498"/>
      <c r="L18" s="498"/>
      <c r="O18" s="132"/>
    </row>
    <row r="19" spans="1:15" s="67" customFormat="1" ht="12.75">
      <c r="A19" s="160" t="s">
        <v>859</v>
      </c>
      <c r="B19" s="90" t="s">
        <v>596</v>
      </c>
      <c r="C19" s="90"/>
      <c r="D19" s="383"/>
      <c r="E19" s="90" t="s">
        <v>597</v>
      </c>
      <c r="F19" s="90"/>
      <c r="G19" s="334"/>
      <c r="I19" s="499" t="s">
        <v>749</v>
      </c>
      <c r="J19" s="498"/>
      <c r="K19" s="498"/>
      <c r="L19" s="498"/>
      <c r="O19" s="132"/>
    </row>
    <row r="20" spans="1:28" s="67" customFormat="1" ht="12.75">
      <c r="A20" s="131"/>
      <c r="B20" s="90" t="s">
        <v>598</v>
      </c>
      <c r="C20" s="92" t="s">
        <v>308</v>
      </c>
      <c r="D20" s="464">
        <f>IF(Cover!C12="yes",IF(J10&lt;IF(D10=1000000,150000000,150000),0,(J10-IF(D10=1000000,150000000,150000))*0.01),0)</f>
        <v>0</v>
      </c>
      <c r="E20" s="90" t="s">
        <v>599</v>
      </c>
      <c r="F20" s="92" t="s">
        <v>308</v>
      </c>
      <c r="G20" s="464">
        <f>IF(Cover!C12="Yes",0,IF(J10&lt;IF(G10=50000,7500000,7500),0,(J10-IF(G10=50000,7500000,7500))*0.01))</f>
        <v>0</v>
      </c>
      <c r="J20" s="498"/>
      <c r="K20" s="498"/>
      <c r="L20" s="498"/>
      <c r="O20" s="132"/>
      <c r="AA20" s="67" t="s">
        <v>437</v>
      </c>
      <c r="AB20" s="67" t="s">
        <v>438</v>
      </c>
    </row>
    <row r="21" spans="1:15" s="67" customFormat="1" ht="12.75">
      <c r="A21" s="131"/>
      <c r="B21" s="90"/>
      <c r="C21" s="90"/>
      <c r="D21" s="289"/>
      <c r="E21" s="90"/>
      <c r="F21" s="90"/>
      <c r="G21" s="341"/>
      <c r="O21" s="132"/>
    </row>
    <row r="22" spans="1:28" s="67" customFormat="1" ht="13.5" thickBot="1">
      <c r="A22" s="160" t="s">
        <v>860</v>
      </c>
      <c r="B22" s="90" t="s">
        <v>931</v>
      </c>
      <c r="C22" s="92" t="s">
        <v>308</v>
      </c>
      <c r="D22" s="465">
        <f>SUM(D15:D20)</f>
        <v>0</v>
      </c>
      <c r="E22" s="90" t="s">
        <v>931</v>
      </c>
      <c r="F22" s="92" t="s">
        <v>308</v>
      </c>
      <c r="G22" s="465">
        <f>SUM(G15:G20)</f>
        <v>0</v>
      </c>
      <c r="O22" s="132"/>
      <c r="AA22" s="67" t="s">
        <v>439</v>
      </c>
      <c r="AB22" s="67" t="s">
        <v>440</v>
      </c>
    </row>
    <row r="23" spans="1:15" s="67" customFormat="1" ht="13.5" thickTop="1">
      <c r="A23" s="131"/>
      <c r="B23" s="90"/>
      <c r="C23" s="90"/>
      <c r="D23" s="381"/>
      <c r="E23" s="90"/>
      <c r="F23" s="90"/>
      <c r="G23" s="382"/>
      <c r="O23" s="132"/>
    </row>
    <row r="24" spans="1:15" s="67" customFormat="1" ht="12.75">
      <c r="A24" s="131"/>
      <c r="B24" s="90"/>
      <c r="C24" s="90"/>
      <c r="D24" s="331"/>
      <c r="E24" s="90"/>
      <c r="F24" s="90"/>
      <c r="G24" s="161"/>
      <c r="O24" s="132"/>
    </row>
    <row r="25" spans="1:15" s="67" customFormat="1" ht="12.75">
      <c r="A25" s="133" t="s">
        <v>294</v>
      </c>
      <c r="B25" s="90" t="s">
        <v>600</v>
      </c>
      <c r="C25" s="90"/>
      <c r="D25" s="331"/>
      <c r="E25" s="90"/>
      <c r="F25" s="90"/>
      <c r="G25" s="161"/>
      <c r="O25" s="132"/>
    </row>
    <row r="26" spans="1:15" s="67" customFormat="1" ht="12.75">
      <c r="A26" s="131"/>
      <c r="B26" s="90"/>
      <c r="C26" s="90"/>
      <c r="D26" s="331"/>
      <c r="E26" s="90"/>
      <c r="F26" s="90"/>
      <c r="G26" s="161"/>
      <c r="O26" s="132"/>
    </row>
    <row r="27" spans="1:15" s="67" customFormat="1" ht="12.75">
      <c r="A27" s="160" t="s">
        <v>861</v>
      </c>
      <c r="B27" s="90" t="s">
        <v>601</v>
      </c>
      <c r="C27" s="90"/>
      <c r="D27" s="384"/>
      <c r="E27" s="90" t="s">
        <v>602</v>
      </c>
      <c r="F27" s="90"/>
      <c r="G27" s="161"/>
      <c r="O27" s="132"/>
    </row>
    <row r="28" spans="1:15" s="67" customFormat="1" ht="12.75">
      <c r="A28" s="131"/>
      <c r="B28" s="90" t="s">
        <v>603</v>
      </c>
      <c r="C28" s="90"/>
      <c r="D28" s="385"/>
      <c r="E28" s="90" t="s">
        <v>604</v>
      </c>
      <c r="F28" s="90"/>
      <c r="G28" s="334"/>
      <c r="O28" s="132"/>
    </row>
    <row r="29" spans="1:28" s="67" customFormat="1" ht="12.75">
      <c r="A29" s="131"/>
      <c r="B29" s="90" t="s">
        <v>605</v>
      </c>
      <c r="C29" s="92" t="s">
        <v>308</v>
      </c>
      <c r="D29" s="464">
        <f>IF(Cover!C12="yes",IF(J12&gt;IF(D10=1000000,150000000,150000),IF(D10=1000000,150000000,150000)*0.08,J12*0.08),0)</f>
        <v>0</v>
      </c>
      <c r="E29" s="90" t="s">
        <v>606</v>
      </c>
      <c r="F29" s="92" t="s">
        <v>308</v>
      </c>
      <c r="G29" s="464">
        <f>IF(Cover!C12="yes",0,IF(J12&gt;IF(G10=50000,7500000,7500),IF(G10=50000,7500000,7500)*0.08,J12*0.08))</f>
        <v>0</v>
      </c>
      <c r="O29" s="132"/>
      <c r="AA29" s="67" t="s">
        <v>441</v>
      </c>
      <c r="AB29" s="67" t="s">
        <v>442</v>
      </c>
    </row>
    <row r="30" spans="1:15" s="67" customFormat="1" ht="12.75">
      <c r="A30" s="131"/>
      <c r="B30" s="326" t="s">
        <v>1126</v>
      </c>
      <c r="C30" s="90"/>
      <c r="D30" s="386"/>
      <c r="E30" s="326" t="s">
        <v>1126</v>
      </c>
      <c r="F30" s="90"/>
      <c r="G30" s="328"/>
      <c r="O30" s="132"/>
    </row>
    <row r="31" spans="1:15" s="67" customFormat="1" ht="12.75">
      <c r="A31" s="131"/>
      <c r="B31" s="90"/>
      <c r="C31" s="90"/>
      <c r="D31" s="331"/>
      <c r="E31" s="90"/>
      <c r="F31" s="90"/>
      <c r="G31" s="161"/>
      <c r="O31" s="132"/>
    </row>
    <row r="32" spans="1:15" s="67" customFormat="1" ht="12.75">
      <c r="A32" s="131"/>
      <c r="B32" s="90" t="s">
        <v>595</v>
      </c>
      <c r="C32" s="90"/>
      <c r="D32" s="331"/>
      <c r="E32" s="90" t="s">
        <v>595</v>
      </c>
      <c r="F32" s="90"/>
      <c r="G32" s="161"/>
      <c r="O32" s="132"/>
    </row>
    <row r="33" spans="1:15" s="67" customFormat="1" ht="12.75">
      <c r="A33" s="131"/>
      <c r="B33" s="90"/>
      <c r="C33" s="90"/>
      <c r="D33" s="331"/>
      <c r="E33" s="90"/>
      <c r="F33" s="90"/>
      <c r="G33" s="161"/>
      <c r="O33" s="132"/>
    </row>
    <row r="34" spans="1:15" s="67" customFormat="1" ht="12.75">
      <c r="A34" s="160" t="s">
        <v>862</v>
      </c>
      <c r="B34" s="90" t="s">
        <v>607</v>
      </c>
      <c r="C34" s="90"/>
      <c r="D34" s="384"/>
      <c r="E34" s="90" t="s">
        <v>607</v>
      </c>
      <c r="F34" s="90"/>
      <c r="G34" s="161"/>
      <c r="O34" s="132"/>
    </row>
    <row r="35" spans="1:15" s="67" customFormat="1" ht="12.75">
      <c r="A35" s="131"/>
      <c r="B35" s="90" t="s">
        <v>608</v>
      </c>
      <c r="C35" s="90"/>
      <c r="D35" s="331"/>
      <c r="E35" s="90" t="s">
        <v>609</v>
      </c>
      <c r="F35" s="90"/>
      <c r="G35" s="161"/>
      <c r="O35" s="132"/>
    </row>
    <row r="36" spans="1:15" s="67" customFormat="1" ht="12.75">
      <c r="A36" s="131"/>
      <c r="B36" s="90" t="s">
        <v>610</v>
      </c>
      <c r="C36" s="90"/>
      <c r="D36" s="385"/>
      <c r="E36" s="90" t="s">
        <v>611</v>
      </c>
      <c r="F36" s="90"/>
      <c r="G36" s="334"/>
      <c r="O36" s="132"/>
    </row>
    <row r="37" spans="1:28" s="67" customFormat="1" ht="12.75">
      <c r="A37" s="131"/>
      <c r="B37" s="90" t="s">
        <v>612</v>
      </c>
      <c r="C37" s="92" t="s">
        <v>308</v>
      </c>
      <c r="D37" s="464">
        <f>IF(Cover!C12="yes",IF(J12&lt;IF(D10=1000000,150000000,150000),0,(J12-IF(D10=1000000,150000000,150000))*0.04),0)</f>
        <v>0</v>
      </c>
      <c r="E37" s="90" t="s">
        <v>613</v>
      </c>
      <c r="F37" s="92" t="s">
        <v>308</v>
      </c>
      <c r="G37" s="464">
        <f>IF(Cover!C12="yes",0,IF(J12&lt;IF(G10=50000,7500000,7500),0,(J12-IF(G10=50000,7500000,7500))*0.04))</f>
        <v>0</v>
      </c>
      <c r="O37" s="132"/>
      <c r="AA37" s="67" t="s">
        <v>443</v>
      </c>
      <c r="AB37" s="67" t="s">
        <v>444</v>
      </c>
    </row>
    <row r="38" spans="1:15" s="67" customFormat="1" ht="12.75">
      <c r="A38" s="131"/>
      <c r="B38" s="90"/>
      <c r="C38" s="90"/>
      <c r="D38" s="335"/>
      <c r="E38" s="90"/>
      <c r="F38" s="90"/>
      <c r="G38" s="328"/>
      <c r="O38" s="132"/>
    </row>
    <row r="39" spans="1:15" s="67" customFormat="1" ht="12.75">
      <c r="A39" s="131" t="s">
        <v>1087</v>
      </c>
      <c r="B39" s="90" t="s">
        <v>595</v>
      </c>
      <c r="C39" s="90"/>
      <c r="D39" s="331"/>
      <c r="E39" s="90" t="s">
        <v>595</v>
      </c>
      <c r="F39" s="90"/>
      <c r="G39" s="161"/>
      <c r="O39" s="132"/>
    </row>
    <row r="40" spans="1:15" s="67" customFormat="1" ht="12.75">
      <c r="A40" s="131"/>
      <c r="B40" s="90"/>
      <c r="C40" s="90"/>
      <c r="D40" s="331"/>
      <c r="E40" s="90"/>
      <c r="F40" s="90"/>
      <c r="G40" s="161"/>
      <c r="O40" s="132"/>
    </row>
    <row r="41" spans="1:15" s="67" customFormat="1" ht="12.75">
      <c r="A41" s="160" t="s">
        <v>863</v>
      </c>
      <c r="B41" s="90" t="s">
        <v>614</v>
      </c>
      <c r="C41" s="90"/>
      <c r="D41" s="387" t="s">
        <v>1087</v>
      </c>
      <c r="E41" s="90" t="s">
        <v>614</v>
      </c>
      <c r="F41" s="90"/>
      <c r="G41" s="334" t="s">
        <v>1087</v>
      </c>
      <c r="O41" s="132"/>
    </row>
    <row r="42" spans="1:28" s="67" customFormat="1" ht="12.75">
      <c r="A42" s="131"/>
      <c r="B42" s="90" t="s">
        <v>615</v>
      </c>
      <c r="C42" s="92" t="s">
        <v>308</v>
      </c>
      <c r="D42" s="464">
        <f>IF(Cover!C12="yes",J14*0.04,0)</f>
        <v>0</v>
      </c>
      <c r="E42" s="90" t="s">
        <v>615</v>
      </c>
      <c r="F42" s="92" t="s">
        <v>308</v>
      </c>
      <c r="G42" s="464">
        <f>IF(Cover!C12="yes",0,J14*0.04)</f>
        <v>0</v>
      </c>
      <c r="O42" s="132"/>
      <c r="AA42" s="67" t="s">
        <v>445</v>
      </c>
      <c r="AB42" s="67" t="s">
        <v>446</v>
      </c>
    </row>
    <row r="43" spans="1:15" s="67" customFormat="1" ht="12.75">
      <c r="A43" s="131"/>
      <c r="B43" s="388" t="s">
        <v>755</v>
      </c>
      <c r="C43" s="90"/>
      <c r="D43" s="335"/>
      <c r="E43" s="388" t="s">
        <v>755</v>
      </c>
      <c r="F43" s="90"/>
      <c r="G43" s="328"/>
      <c r="O43" s="132"/>
    </row>
    <row r="44" spans="1:15" s="67" customFormat="1" ht="12.75">
      <c r="A44" s="131"/>
      <c r="B44" s="90"/>
      <c r="C44" s="90"/>
      <c r="D44" s="331"/>
      <c r="E44" s="90"/>
      <c r="F44" s="90"/>
      <c r="G44" s="161"/>
      <c r="O44" s="132"/>
    </row>
    <row r="45" spans="1:28" s="67" customFormat="1" ht="13.5" thickBot="1">
      <c r="A45" s="160" t="s">
        <v>864</v>
      </c>
      <c r="B45" s="90" t="s">
        <v>931</v>
      </c>
      <c r="C45" s="92" t="s">
        <v>308</v>
      </c>
      <c r="D45" s="465">
        <f>IF(Cover!C12="yes",SUM(D29:D42),0)</f>
        <v>0</v>
      </c>
      <c r="E45" s="90" t="s">
        <v>931</v>
      </c>
      <c r="F45" s="92" t="s">
        <v>308</v>
      </c>
      <c r="G45" s="466">
        <f>SUM(G29:G42)</f>
        <v>0</v>
      </c>
      <c r="O45" s="132"/>
      <c r="AA45" s="67" t="s">
        <v>447</v>
      </c>
      <c r="AB45" s="67" t="s">
        <v>448</v>
      </c>
    </row>
    <row r="46" spans="1:15" s="67" customFormat="1" ht="13.5" thickTop="1">
      <c r="A46" s="131"/>
      <c r="B46" s="90"/>
      <c r="C46" s="90"/>
      <c r="D46" s="389"/>
      <c r="E46" s="90"/>
      <c r="F46" s="90"/>
      <c r="G46" s="390"/>
      <c r="O46" s="132"/>
    </row>
    <row r="47" spans="1:28" s="67" customFormat="1" ht="12.75">
      <c r="A47" s="160" t="s">
        <v>865</v>
      </c>
      <c r="B47" s="90" t="s">
        <v>616</v>
      </c>
      <c r="C47" s="92" t="s">
        <v>308</v>
      </c>
      <c r="D47" s="458">
        <f>IF(Cover!C12="yes",MAX(D50:D52),0)</f>
        <v>0</v>
      </c>
      <c r="E47" s="90" t="s">
        <v>616</v>
      </c>
      <c r="F47" s="92" t="s">
        <v>308</v>
      </c>
      <c r="G47" s="458">
        <f>IF(Cover!C12="yes",0,MAX(G50:G52))</f>
        <v>50000</v>
      </c>
      <c r="O47" s="132"/>
      <c r="AA47" s="67" t="s">
        <v>449</v>
      </c>
      <c r="AB47" s="67" t="s">
        <v>450</v>
      </c>
    </row>
    <row r="48" spans="1:15" s="67" customFormat="1" ht="12.75">
      <c r="A48" s="303"/>
      <c r="B48" s="327"/>
      <c r="C48" s="327"/>
      <c r="D48" s="289"/>
      <c r="E48" s="327"/>
      <c r="F48" s="327"/>
      <c r="G48" s="391"/>
      <c r="O48" s="132"/>
    </row>
    <row r="49" spans="9:35" ht="13.5" customHeight="1">
      <c r="I49" s="67"/>
      <c r="J49" s="67"/>
      <c r="K49" s="67"/>
      <c r="L49" s="67"/>
      <c r="M49" s="67"/>
      <c r="N49" s="67"/>
      <c r="AE49" s="67"/>
      <c r="AF49" s="67"/>
      <c r="AG49" s="67"/>
      <c r="AH49" s="67"/>
      <c r="AI49" s="67"/>
    </row>
    <row r="50" spans="1:8" ht="15" hidden="1">
      <c r="A50"/>
      <c r="B50" s="437" t="s">
        <v>757</v>
      </c>
      <c r="C50" s="438"/>
      <c r="D50" s="439">
        <f>D10</f>
        <v>1000000</v>
      </c>
      <c r="E50" s="437" t="s">
        <v>757</v>
      </c>
      <c r="F50" s="438"/>
      <c r="G50" s="439">
        <f>G10</f>
        <v>50000</v>
      </c>
      <c r="H50"/>
    </row>
    <row r="51" spans="1:9" ht="15" hidden="1">
      <c r="A51"/>
      <c r="B51" s="437" t="s">
        <v>758</v>
      </c>
      <c r="C51" s="438"/>
      <c r="D51" s="439">
        <f>D22</f>
        <v>0</v>
      </c>
      <c r="E51" s="437" t="s">
        <v>758</v>
      </c>
      <c r="F51" s="438"/>
      <c r="G51" s="439">
        <f>G22</f>
        <v>0</v>
      </c>
      <c r="H51"/>
      <c r="I51"/>
    </row>
    <row r="52" spans="1:9" ht="15" hidden="1">
      <c r="A52"/>
      <c r="B52" s="437" t="s">
        <v>1124</v>
      </c>
      <c r="C52" s="438"/>
      <c r="D52" s="439">
        <f>D45</f>
        <v>0</v>
      </c>
      <c r="E52" s="437" t="s">
        <v>1124</v>
      </c>
      <c r="F52" s="438"/>
      <c r="G52" s="439">
        <f>G45</f>
        <v>0</v>
      </c>
      <c r="H52"/>
      <c r="I52"/>
    </row>
    <row r="53" ht="15">
      <c r="I53"/>
    </row>
  </sheetData>
  <sheetProtection password="D05B" sheet="1"/>
  <mergeCells count="5">
    <mergeCell ref="A1:G1"/>
    <mergeCell ref="B7:D7"/>
    <mergeCell ref="B8:D8"/>
    <mergeCell ref="E7:G7"/>
    <mergeCell ref="E8:G8"/>
  </mergeCells>
  <dataValidations count="1">
    <dataValidation type="whole" allowBlank="1" showInputMessage="1" showErrorMessage="1" errorTitle="Invalid Data" error="Please only enter whole numbers." sqref="L10:N10 L12:N12 L14:N14">
      <formula1>-9223372036854770000</formula1>
      <formula2>9223372036854770000</formula2>
    </dataValidation>
  </dataValidations>
  <printOptions horizontalCentered="1"/>
  <pageMargins left="0.75" right="0.75" top="1" bottom="1" header="0.5" footer="0.5"/>
  <pageSetup fitToHeight="1" fitToWidth="1" horizontalDpi="600" verticalDpi="600" orientation="landscape" scale="60" r:id="rId1"/>
  <headerFooter alignWithMargins="0">
    <oddHeader>&amp;R&amp;"Times New Roman,Regular"&amp;10 27</oddHeader>
    <oddFooter>&amp;C&amp;"Times New Roman,Regular"&amp;10&amp;A</oddFooter>
  </headerFooter>
</worksheet>
</file>

<file path=xl/worksheets/sheet28.xml><?xml version="1.0" encoding="utf-8"?>
<worksheet xmlns="http://schemas.openxmlformats.org/spreadsheetml/2006/main" xmlns:r="http://schemas.openxmlformats.org/officeDocument/2006/relationships">
  <sheetPr codeName="Sheet38">
    <pageSetUpPr fitToPage="1"/>
  </sheetPr>
  <dimension ref="A1:AB59"/>
  <sheetViews>
    <sheetView zoomScalePageLayoutView="0" workbookViewId="0" topLeftCell="A1">
      <selection activeCell="H14" sqref="H14"/>
    </sheetView>
  </sheetViews>
  <sheetFormatPr defaultColWidth="8.00390625" defaultRowHeight="15"/>
  <cols>
    <col min="1" max="1" width="2.7109375" style="165" customWidth="1"/>
    <col min="2" max="2" width="29.421875" style="164" customWidth="1"/>
    <col min="3" max="3" width="2.421875" style="164" customWidth="1"/>
    <col min="4" max="4" width="10.28125" style="164" customWidth="1"/>
    <col min="5" max="5" width="2.421875" style="164" customWidth="1"/>
    <col min="6" max="6" width="14.8515625" style="164" customWidth="1"/>
    <col min="7" max="7" width="2.421875" style="164" customWidth="1"/>
    <col min="8" max="8" width="16.140625" style="164" customWidth="1"/>
    <col min="9" max="9" width="2.421875" style="164" customWidth="1"/>
    <col min="10" max="10" width="10.421875" style="164" customWidth="1"/>
    <col min="11" max="26" width="8.00390625" style="164" customWidth="1"/>
    <col min="27" max="27" width="13.57421875" style="164" hidden="1" customWidth="1"/>
    <col min="28" max="28" width="14.7109375" style="164" hidden="1" customWidth="1"/>
    <col min="29" max="16384" width="8.00390625" style="164" customWidth="1"/>
  </cols>
  <sheetData>
    <row r="1" spans="1:10" ht="34.5" customHeight="1">
      <c r="A1" s="602" t="str">
        <f>Cover!C23&amp;Cover!C24&amp;Cover!C25&amp;Cover!C26</f>
        <v>QUARTERLY REPORT</v>
      </c>
      <c r="B1" s="603"/>
      <c r="C1" s="603"/>
      <c r="D1" s="603"/>
      <c r="E1" s="603"/>
      <c r="F1" s="603"/>
      <c r="G1" s="603"/>
      <c r="H1" s="603"/>
      <c r="I1" s="293"/>
      <c r="J1" s="293"/>
    </row>
    <row r="3" spans="1:11" ht="12.75">
      <c r="A3" s="604" t="s">
        <v>617</v>
      </c>
      <c r="B3" s="604"/>
      <c r="C3" s="604"/>
      <c r="D3" s="604"/>
      <c r="E3" s="604"/>
      <c r="F3" s="604"/>
      <c r="G3" s="604"/>
      <c r="H3" s="604"/>
      <c r="I3" s="166"/>
      <c r="J3" s="166"/>
      <c r="K3" s="166"/>
    </row>
    <row r="4" spans="1:11" ht="12.75">
      <c r="A4" s="604" t="s">
        <v>284</v>
      </c>
      <c r="B4" s="604"/>
      <c r="C4" s="604"/>
      <c r="D4" s="604"/>
      <c r="E4" s="604"/>
      <c r="F4" s="604"/>
      <c r="G4" s="604"/>
      <c r="H4" s="604"/>
      <c r="I4" s="166"/>
      <c r="J4" s="166"/>
      <c r="K4" s="166"/>
    </row>
    <row r="5" spans="1:11" ht="12.75">
      <c r="A5" s="604" t="s">
        <v>618</v>
      </c>
      <c r="B5" s="604"/>
      <c r="C5" s="604"/>
      <c r="D5" s="604"/>
      <c r="E5" s="604"/>
      <c r="F5" s="604"/>
      <c r="G5" s="604"/>
      <c r="H5" s="604"/>
      <c r="I5" s="166"/>
      <c r="J5" s="166"/>
      <c r="K5" s="166"/>
    </row>
    <row r="6" spans="1:11" ht="12.75">
      <c r="A6" s="605"/>
      <c r="B6" s="605"/>
      <c r="C6" s="605"/>
      <c r="D6" s="605"/>
      <c r="E6" s="605"/>
      <c r="F6" s="605"/>
      <c r="G6" s="605"/>
      <c r="H6" s="605"/>
      <c r="I6" s="605"/>
      <c r="J6" s="605"/>
      <c r="K6" s="605"/>
    </row>
    <row r="7" spans="2:11" ht="12.75">
      <c r="B7" s="165"/>
      <c r="C7" s="165"/>
      <c r="D7" s="165"/>
      <c r="E7" s="165"/>
      <c r="F7" s="165"/>
      <c r="G7" s="165"/>
      <c r="H7" s="165"/>
      <c r="I7" s="165"/>
      <c r="J7" s="165"/>
      <c r="K7" s="165"/>
    </row>
    <row r="8" spans="1:12" ht="12.75" customHeight="1">
      <c r="A8" s="166"/>
      <c r="B8" s="166"/>
      <c r="C8" s="166"/>
      <c r="D8" s="166"/>
      <c r="E8" s="166" t="s">
        <v>619</v>
      </c>
      <c r="F8" s="166"/>
      <c r="G8" s="166"/>
      <c r="H8" s="166"/>
      <c r="I8" s="166"/>
      <c r="J8" s="166"/>
      <c r="K8" s="166"/>
      <c r="L8" s="166"/>
    </row>
    <row r="10" spans="1:2" ht="12.75">
      <c r="A10" s="167"/>
      <c r="B10" s="164" t="s">
        <v>620</v>
      </c>
    </row>
    <row r="11" ht="12.75">
      <c r="A11" s="167"/>
    </row>
    <row r="12" spans="1:8" ht="12.75">
      <c r="A12" s="168"/>
      <c r="B12" s="169"/>
      <c r="C12" s="169"/>
      <c r="D12" s="169"/>
      <c r="E12" s="169"/>
      <c r="F12" s="169"/>
      <c r="G12" s="169"/>
      <c r="H12" s="170">
        <v>1</v>
      </c>
    </row>
    <row r="13" spans="1:28" ht="12.75">
      <c r="A13" s="171"/>
      <c r="B13" s="172"/>
      <c r="C13" s="172"/>
      <c r="D13" s="172"/>
      <c r="E13" s="172"/>
      <c r="F13" s="172"/>
      <c r="G13" s="172"/>
      <c r="H13" s="173"/>
      <c r="AA13" s="164" t="s">
        <v>451</v>
      </c>
      <c r="AB13" s="164" t="s">
        <v>452</v>
      </c>
    </row>
    <row r="14" spans="1:27" ht="12.75">
      <c r="A14" s="174" t="s">
        <v>858</v>
      </c>
      <c r="B14" s="172" t="s">
        <v>307</v>
      </c>
      <c r="C14" s="172"/>
      <c r="D14" s="172"/>
      <c r="E14" s="172"/>
      <c r="F14" s="172"/>
      <c r="G14" s="175" t="s">
        <v>308</v>
      </c>
      <c r="H14" s="467">
        <f>IF(('2 - Income'!F15+'2 - Income'!F30)&gt;0,'2 - Income'!F62,0)</f>
        <v>0</v>
      </c>
      <c r="AA14" s="164" t="s">
        <v>389</v>
      </c>
    </row>
    <row r="15" spans="1:8" ht="12.75">
      <c r="A15" s="171"/>
      <c r="B15" s="172"/>
      <c r="C15" s="172"/>
      <c r="D15" s="172"/>
      <c r="E15" s="172"/>
      <c r="F15" s="172"/>
      <c r="G15" s="175"/>
      <c r="H15" s="173"/>
    </row>
    <row r="16" spans="1:27" ht="12.75">
      <c r="A16" s="174" t="s">
        <v>859</v>
      </c>
      <c r="B16" s="172" t="s">
        <v>621</v>
      </c>
      <c r="C16" s="172"/>
      <c r="D16" s="392"/>
      <c r="E16" s="392"/>
      <c r="F16" s="392"/>
      <c r="G16" s="175" t="s">
        <v>308</v>
      </c>
      <c r="H16" s="467">
        <f>IF(('2 - Income'!F15+'2 - Income'!F30)&gt;0,'1B - Lia &amp; Net Worth'!G23+'1B - Lia &amp; Net Worth'!G24,0)</f>
        <v>0</v>
      </c>
      <c r="AA16" s="164" t="s">
        <v>390</v>
      </c>
    </row>
    <row r="17" spans="1:8" ht="12.75">
      <c r="A17" s="171"/>
      <c r="B17" s="172"/>
      <c r="C17" s="172"/>
      <c r="D17" s="172"/>
      <c r="E17" s="172"/>
      <c r="F17" s="172"/>
      <c r="G17" s="175"/>
      <c r="H17" s="173"/>
    </row>
    <row r="18" spans="1:27" ht="12.75">
      <c r="A18" s="174" t="s">
        <v>860</v>
      </c>
      <c r="B18" s="172" t="s">
        <v>1139</v>
      </c>
      <c r="C18" s="172"/>
      <c r="D18" s="172"/>
      <c r="E18" s="172"/>
      <c r="F18" s="172"/>
      <c r="G18" s="175" t="s">
        <v>308</v>
      </c>
      <c r="H18" s="467">
        <f>IF(('2 - Income'!F15+'2 - Income'!F30)&gt;0,'1A - Assets'!F37,0)</f>
        <v>0</v>
      </c>
      <c r="AA18" s="164" t="s">
        <v>453</v>
      </c>
    </row>
    <row r="19" spans="1:8" ht="12.75">
      <c r="A19" s="171"/>
      <c r="B19" s="172" t="s">
        <v>1138</v>
      </c>
      <c r="C19" s="172"/>
      <c r="D19" s="172"/>
      <c r="E19" s="172"/>
      <c r="F19" s="172"/>
      <c r="G19" s="175"/>
      <c r="H19" s="173"/>
    </row>
    <row r="20" spans="1:8" ht="12.75">
      <c r="A20" s="171"/>
      <c r="B20" s="172"/>
      <c r="C20" s="172"/>
      <c r="D20" s="172"/>
      <c r="E20" s="172"/>
      <c r="F20" s="172"/>
      <c r="G20" s="175"/>
      <c r="H20" s="173"/>
    </row>
    <row r="21" spans="1:27" ht="12.75">
      <c r="A21" s="174" t="s">
        <v>861</v>
      </c>
      <c r="B21" s="172" t="s">
        <v>310</v>
      </c>
      <c r="C21" s="172"/>
      <c r="D21" s="172"/>
      <c r="E21" s="172"/>
      <c r="F21" s="172"/>
      <c r="G21" s="175" t="s">
        <v>308</v>
      </c>
      <c r="H21" s="467">
        <f>H14+H16-H18</f>
        <v>0</v>
      </c>
      <c r="AA21" s="164" t="s">
        <v>392</v>
      </c>
    </row>
    <row r="22" spans="1:8" ht="12.75">
      <c r="A22" s="171"/>
      <c r="B22" s="172"/>
      <c r="C22" s="172"/>
      <c r="D22" s="172"/>
      <c r="E22" s="172"/>
      <c r="F22" s="172"/>
      <c r="G22" s="175"/>
      <c r="H22" s="173"/>
    </row>
    <row r="23" spans="1:27" ht="12.75">
      <c r="A23" s="174" t="s">
        <v>862</v>
      </c>
      <c r="B23" s="172" t="s">
        <v>1094</v>
      </c>
      <c r="C23" s="172"/>
      <c r="D23" s="172"/>
      <c r="E23" s="172"/>
      <c r="F23" s="172"/>
      <c r="G23" s="175" t="s">
        <v>308</v>
      </c>
      <c r="H23" s="467">
        <f>IF(('2 - Income'!F15+'2 - Income'!F30)&gt;0,IF(H37&gt;H49,H37,H49),0)</f>
        <v>0</v>
      </c>
      <c r="AA23" s="164" t="s">
        <v>393</v>
      </c>
    </row>
    <row r="24" spans="1:8" ht="12.75">
      <c r="A24" s="171"/>
      <c r="B24" s="172"/>
      <c r="C24" s="172"/>
      <c r="D24" s="172"/>
      <c r="E24" s="172"/>
      <c r="F24" s="172"/>
      <c r="G24" s="175"/>
      <c r="H24" s="173"/>
    </row>
    <row r="25" spans="1:27" ht="12.75">
      <c r="A25" s="174" t="s">
        <v>863</v>
      </c>
      <c r="B25" s="172" t="s">
        <v>312</v>
      </c>
      <c r="C25" s="172"/>
      <c r="D25" s="172"/>
      <c r="E25" s="172"/>
      <c r="F25" s="172"/>
      <c r="G25" s="175" t="s">
        <v>308</v>
      </c>
      <c r="H25" s="467" t="str">
        <f>IF(H23=0,"Not Applicable",H21-H23)</f>
        <v>Not Applicable</v>
      </c>
      <c r="AA25" s="164" t="s">
        <v>394</v>
      </c>
    </row>
    <row r="26" spans="1:8" ht="12.75">
      <c r="A26" s="171"/>
      <c r="B26" s="172"/>
      <c r="C26" s="172"/>
      <c r="D26" s="172"/>
      <c r="E26" s="172"/>
      <c r="F26" s="172"/>
      <c r="G26" s="175"/>
      <c r="H26" s="173"/>
    </row>
    <row r="27" spans="1:8" ht="12.75">
      <c r="A27" s="171"/>
      <c r="B27" s="172"/>
      <c r="C27" s="172"/>
      <c r="D27" s="172"/>
      <c r="E27" s="172"/>
      <c r="F27" s="172"/>
      <c r="G27" s="172"/>
      <c r="H27" s="173"/>
    </row>
    <row r="28" spans="1:8" ht="12.75">
      <c r="A28" s="171" t="s">
        <v>1087</v>
      </c>
      <c r="B28" s="172" t="s">
        <v>622</v>
      </c>
      <c r="C28" s="172"/>
      <c r="D28" s="172"/>
      <c r="E28" s="172"/>
      <c r="F28" s="172"/>
      <c r="G28" s="172"/>
      <c r="H28" s="173"/>
    </row>
    <row r="29" spans="1:8" ht="12.75">
      <c r="A29" s="171"/>
      <c r="B29" s="172"/>
      <c r="C29" s="172"/>
      <c r="D29" s="172"/>
      <c r="E29" s="172"/>
      <c r="F29" s="172"/>
      <c r="G29" s="172"/>
      <c r="H29" s="173"/>
    </row>
    <row r="30" spans="1:8" s="179" customFormat="1" ht="12.75">
      <c r="A30" s="176" t="s">
        <v>623</v>
      </c>
      <c r="B30" s="177" t="s">
        <v>624</v>
      </c>
      <c r="C30" s="177"/>
      <c r="D30" s="177"/>
      <c r="E30" s="177"/>
      <c r="F30" s="177"/>
      <c r="G30" s="177"/>
      <c r="H30" s="178"/>
    </row>
    <row r="31" spans="1:8" ht="12.75">
      <c r="A31" s="171"/>
      <c r="B31" s="172"/>
      <c r="C31" s="172"/>
      <c r="D31" s="172"/>
      <c r="E31" s="172"/>
      <c r="F31" s="172"/>
      <c r="G31" s="172"/>
      <c r="H31" s="173"/>
    </row>
    <row r="32" spans="1:27" ht="12.75">
      <c r="A32" s="174" t="s">
        <v>864</v>
      </c>
      <c r="B32" s="172" t="s">
        <v>625</v>
      </c>
      <c r="C32" s="172"/>
      <c r="D32" s="172"/>
      <c r="E32" s="172"/>
      <c r="F32" s="172"/>
      <c r="G32" s="175" t="s">
        <v>308</v>
      </c>
      <c r="H32" s="467">
        <f>IF(('2 - Income'!F15+'2 - Income'!F30)&gt;0,MAX('TNE (3)'!D22,'TNE (3)'!G22),0)</f>
        <v>0</v>
      </c>
      <c r="AA32" s="164" t="s">
        <v>454</v>
      </c>
    </row>
    <row r="33" spans="1:8" ht="12.75">
      <c r="A33" s="171"/>
      <c r="B33" s="172"/>
      <c r="C33" s="172"/>
      <c r="D33" s="172"/>
      <c r="E33" s="172"/>
      <c r="F33" s="172"/>
      <c r="G33" s="175"/>
      <c r="H33" s="173"/>
    </row>
    <row r="34" spans="1:27" ht="12.75">
      <c r="A34" s="174" t="s">
        <v>865</v>
      </c>
      <c r="B34" s="172" t="s">
        <v>626</v>
      </c>
      <c r="C34" s="172"/>
      <c r="D34" s="172"/>
      <c r="E34" s="172"/>
      <c r="F34" s="172"/>
      <c r="G34" s="175" t="s">
        <v>308</v>
      </c>
      <c r="H34" s="467">
        <f>IF(('2 - Income'!F15+'2 - Income'!F30)&gt;0,'POS TNE (2)'!M14*0.1,0)</f>
        <v>0</v>
      </c>
      <c r="AA34" s="164" t="s">
        <v>455</v>
      </c>
    </row>
    <row r="35" spans="1:8" ht="12.75">
      <c r="A35" s="171"/>
      <c r="B35" s="172" t="s">
        <v>627</v>
      </c>
      <c r="C35" s="172"/>
      <c r="D35" s="172"/>
      <c r="E35" s="172"/>
      <c r="F35" s="172"/>
      <c r="G35" s="175"/>
      <c r="H35" s="173"/>
    </row>
    <row r="36" spans="1:10" ht="12.75">
      <c r="A36" s="171"/>
      <c r="B36" s="180" t="s">
        <v>1087</v>
      </c>
      <c r="C36" s="181"/>
      <c r="D36" s="181"/>
      <c r="E36" s="181"/>
      <c r="F36" s="181"/>
      <c r="G36" s="175"/>
      <c r="H36" s="182" t="s">
        <v>1087</v>
      </c>
      <c r="I36" s="183" t="s">
        <v>1087</v>
      </c>
      <c r="J36" s="165"/>
    </row>
    <row r="37" spans="1:27" ht="12.75">
      <c r="A37" s="174" t="s">
        <v>866</v>
      </c>
      <c r="B37" s="180" t="s">
        <v>1127</v>
      </c>
      <c r="C37" s="181"/>
      <c r="D37" s="181"/>
      <c r="E37" s="181"/>
      <c r="F37" s="181"/>
      <c r="G37" s="175" t="s">
        <v>308</v>
      </c>
      <c r="H37" s="467">
        <f>SUM(H32:H34)</f>
        <v>0</v>
      </c>
      <c r="I37" s="165"/>
      <c r="J37" s="165"/>
      <c r="AA37" s="164" t="s">
        <v>456</v>
      </c>
    </row>
    <row r="38" spans="1:8" ht="12.75">
      <c r="A38" s="174"/>
      <c r="B38" s="172" t="s">
        <v>1087</v>
      </c>
      <c r="C38" s="172"/>
      <c r="D38" s="172"/>
      <c r="E38" s="172"/>
      <c r="F38" s="172"/>
      <c r="G38" s="175"/>
      <c r="H38" s="173"/>
    </row>
    <row r="39" spans="1:8" s="179" customFormat="1" ht="12.75">
      <c r="A39" s="176" t="s">
        <v>628</v>
      </c>
      <c r="B39" s="177" t="s">
        <v>629</v>
      </c>
      <c r="C39" s="177"/>
      <c r="D39" s="177"/>
      <c r="E39" s="177"/>
      <c r="F39" s="177"/>
      <c r="G39" s="184"/>
      <c r="H39" s="178"/>
    </row>
    <row r="40" spans="1:8" ht="12.75">
      <c r="A40" s="185" t="s">
        <v>630</v>
      </c>
      <c r="B40" s="186"/>
      <c r="C40" s="172"/>
      <c r="D40" s="172"/>
      <c r="E40" s="172"/>
      <c r="F40" s="172"/>
      <c r="G40" s="175"/>
      <c r="H40" s="173"/>
    </row>
    <row r="41" spans="1:8" ht="12.75">
      <c r="A41" s="171"/>
      <c r="B41" s="172"/>
      <c r="C41" s="172"/>
      <c r="D41" s="172"/>
      <c r="E41" s="172"/>
      <c r="F41" s="172"/>
      <c r="G41" s="172"/>
      <c r="H41" s="173"/>
    </row>
    <row r="42" spans="1:27" ht="12.75">
      <c r="A42" s="174" t="s">
        <v>867</v>
      </c>
      <c r="B42" s="180" t="s">
        <v>631</v>
      </c>
      <c r="C42" s="181"/>
      <c r="D42" s="181"/>
      <c r="E42" s="181"/>
      <c r="F42" s="181"/>
      <c r="G42" s="175" t="s">
        <v>308</v>
      </c>
      <c r="H42" s="468">
        <f>IF('POS TNE (2)'!H46&gt;'POS TNE (2)'!J46,'POS TNE (2)'!H46,'POS TNE (2)'!J46)</f>
        <v>0</v>
      </c>
      <c r="I42" s="165"/>
      <c r="AA42" s="164" t="s">
        <v>457</v>
      </c>
    </row>
    <row r="43" spans="1:9" ht="12.75">
      <c r="A43" s="171"/>
      <c r="B43" s="180" t="s">
        <v>632</v>
      </c>
      <c r="C43" s="187"/>
      <c r="D43" s="187"/>
      <c r="E43" s="187"/>
      <c r="F43" s="187"/>
      <c r="G43" s="188"/>
      <c r="H43" s="189"/>
      <c r="I43" s="165"/>
    </row>
    <row r="44" spans="1:8" ht="12.75">
      <c r="A44" s="171"/>
      <c r="B44" s="172" t="s">
        <v>633</v>
      </c>
      <c r="C44" s="172"/>
      <c r="D44" s="172"/>
      <c r="E44" s="172"/>
      <c r="F44" s="172"/>
      <c r="G44" s="175"/>
      <c r="H44" s="190" t="s">
        <v>1087</v>
      </c>
    </row>
    <row r="45" spans="1:8" ht="12.75">
      <c r="A45" s="171"/>
      <c r="B45" s="172"/>
      <c r="C45" s="172"/>
      <c r="D45" s="172"/>
      <c r="E45" s="172"/>
      <c r="F45" s="172"/>
      <c r="G45" s="175"/>
      <c r="H45" s="173"/>
    </row>
    <row r="46" spans="1:27" ht="12.75">
      <c r="A46" s="174" t="s">
        <v>869</v>
      </c>
      <c r="B46" s="172" t="s">
        <v>626</v>
      </c>
      <c r="C46" s="172"/>
      <c r="D46" s="172"/>
      <c r="E46" s="172"/>
      <c r="F46" s="172"/>
      <c r="G46" s="175" t="s">
        <v>308</v>
      </c>
      <c r="H46" s="468">
        <f>H34</f>
        <v>0</v>
      </c>
      <c r="AA46" s="164" t="s">
        <v>458</v>
      </c>
    </row>
    <row r="47" spans="1:8" ht="12.75">
      <c r="A47" s="171"/>
      <c r="B47" s="172" t="s">
        <v>634</v>
      </c>
      <c r="C47" s="172"/>
      <c r="D47" s="172"/>
      <c r="E47" s="172"/>
      <c r="F47" s="172"/>
      <c r="G47" s="175"/>
      <c r="H47" s="190" t="s">
        <v>1087</v>
      </c>
    </row>
    <row r="48" spans="1:8" ht="12.75">
      <c r="A48" s="171"/>
      <c r="B48" s="172"/>
      <c r="C48" s="172"/>
      <c r="D48" s="172"/>
      <c r="E48" s="172"/>
      <c r="F48" s="172"/>
      <c r="G48" s="172"/>
      <c r="H48" s="173"/>
    </row>
    <row r="49" spans="1:27" ht="12.75">
      <c r="A49" s="174" t="s">
        <v>876</v>
      </c>
      <c r="B49" s="172" t="s">
        <v>1128</v>
      </c>
      <c r="C49" s="172"/>
      <c r="D49" s="172"/>
      <c r="E49" s="172"/>
      <c r="F49" s="172"/>
      <c r="G49" s="175" t="s">
        <v>308</v>
      </c>
      <c r="H49" s="467">
        <f>H42+H46</f>
        <v>0</v>
      </c>
      <c r="AA49" s="164" t="s">
        <v>459</v>
      </c>
    </row>
    <row r="50" spans="1:8" ht="12.75">
      <c r="A50" s="171"/>
      <c r="B50" s="172"/>
      <c r="C50" s="172"/>
      <c r="D50" s="172"/>
      <c r="E50" s="172"/>
      <c r="F50" s="172"/>
      <c r="G50" s="172"/>
      <c r="H50" s="173"/>
    </row>
    <row r="51" spans="1:8" ht="12.75">
      <c r="A51" s="176" t="s">
        <v>635</v>
      </c>
      <c r="B51" s="177" t="s">
        <v>637</v>
      </c>
      <c r="C51" s="172"/>
      <c r="D51" s="172"/>
      <c r="E51" s="172"/>
      <c r="F51" s="172"/>
      <c r="G51" s="172"/>
      <c r="H51" s="173"/>
    </row>
    <row r="52" spans="1:8" ht="12.75">
      <c r="A52" s="176"/>
      <c r="B52" s="172"/>
      <c r="C52" s="172"/>
      <c r="D52" s="172"/>
      <c r="E52" s="172"/>
      <c r="F52" s="172"/>
      <c r="G52" s="172"/>
      <c r="H52" s="173"/>
    </row>
    <row r="53" spans="1:10" ht="12.75">
      <c r="A53" s="174" t="s">
        <v>877</v>
      </c>
      <c r="B53" s="172" t="s">
        <v>1129</v>
      </c>
      <c r="C53" s="172"/>
      <c r="D53" s="172"/>
      <c r="E53" s="172"/>
      <c r="F53" s="172"/>
      <c r="G53" s="175" t="s">
        <v>308</v>
      </c>
      <c r="H53" s="467">
        <f>H21</f>
        <v>0</v>
      </c>
      <c r="J53" s="164" t="s">
        <v>1087</v>
      </c>
    </row>
    <row r="54" spans="1:8" ht="12.75">
      <c r="A54" s="171"/>
      <c r="B54" s="172"/>
      <c r="C54" s="172"/>
      <c r="D54" s="172"/>
      <c r="E54" s="172"/>
      <c r="F54" s="172"/>
      <c r="G54" s="172"/>
      <c r="H54" s="173"/>
    </row>
    <row r="55" spans="1:27" ht="12.75">
      <c r="A55" s="174" t="s">
        <v>878</v>
      </c>
      <c r="B55" s="172" t="s">
        <v>1130</v>
      </c>
      <c r="C55" s="172"/>
      <c r="D55" s="172"/>
      <c r="E55" s="172"/>
      <c r="F55" s="172"/>
      <c r="G55" s="175" t="s">
        <v>308</v>
      </c>
      <c r="H55" s="467" t="str">
        <f>IF(H23=0,"N/A",ROUND(H23*130%,0))</f>
        <v>N/A</v>
      </c>
      <c r="AA55" s="164" t="s">
        <v>460</v>
      </c>
    </row>
    <row r="56" spans="1:8" ht="12.75">
      <c r="A56" s="171"/>
      <c r="B56" s="172"/>
      <c r="C56" s="172"/>
      <c r="D56" s="172"/>
      <c r="E56" s="172"/>
      <c r="F56" s="172"/>
      <c r="G56" s="172"/>
      <c r="H56" s="173"/>
    </row>
    <row r="57" spans="1:8" ht="12.75">
      <c r="A57" s="174" t="s">
        <v>879</v>
      </c>
      <c r="B57" s="172" t="s">
        <v>1131</v>
      </c>
      <c r="C57" s="172"/>
      <c r="D57" s="172"/>
      <c r="E57" s="172"/>
      <c r="F57" s="172"/>
      <c r="G57" s="172"/>
      <c r="H57" s="191"/>
    </row>
    <row r="58" spans="1:27" ht="12.75">
      <c r="A58" s="171"/>
      <c r="B58" s="177" t="s">
        <v>1132</v>
      </c>
      <c r="C58" s="172"/>
      <c r="D58" s="172"/>
      <c r="E58" s="172"/>
      <c r="F58" s="172"/>
      <c r="G58" s="175" t="s">
        <v>308</v>
      </c>
      <c r="H58" s="467" t="str">
        <f>IF(H25="Not Applicable","N/A",H53-H55)</f>
        <v>N/A</v>
      </c>
      <c r="AA58" s="164" t="s">
        <v>461</v>
      </c>
    </row>
    <row r="59" spans="1:8" ht="12.75">
      <c r="A59" s="192"/>
      <c r="B59" s="193"/>
      <c r="C59" s="193"/>
      <c r="D59" s="193"/>
      <c r="E59" s="193"/>
      <c r="F59" s="193"/>
      <c r="G59" s="193"/>
      <c r="H59" s="194"/>
    </row>
  </sheetData>
  <sheetProtection password="D05B" sheet="1"/>
  <mergeCells count="5">
    <mergeCell ref="A1:H1"/>
    <mergeCell ref="A3:H3"/>
    <mergeCell ref="A4:H4"/>
    <mergeCell ref="A6:K6"/>
    <mergeCell ref="A5:H5"/>
  </mergeCells>
  <printOptions horizontalCentered="1"/>
  <pageMargins left="0.75" right="0.75" top="1" bottom="1" header="0.5" footer="0.5"/>
  <pageSetup fitToHeight="1" fitToWidth="1" horizontalDpi="600" verticalDpi="600" orientation="portrait" scale="87" r:id="rId1"/>
  <headerFooter alignWithMargins="0">
    <oddHeader>&amp;R&amp;"Times New Roman,Regular"&amp;10 28</oddHeader>
    <oddFooter>&amp;C&amp;"Times New Roman,Regular"&amp;10&amp;A</oddFooter>
  </headerFooter>
</worksheet>
</file>

<file path=xl/worksheets/sheet29.xml><?xml version="1.0" encoding="utf-8"?>
<worksheet xmlns="http://schemas.openxmlformats.org/spreadsheetml/2006/main" xmlns:r="http://schemas.openxmlformats.org/officeDocument/2006/relationships">
  <sheetPr codeName="Sheet39">
    <pageSetUpPr fitToPage="1"/>
  </sheetPr>
  <dimension ref="A1:AI47"/>
  <sheetViews>
    <sheetView zoomScalePageLayoutView="0" workbookViewId="0" topLeftCell="A1">
      <selection activeCell="H8" sqref="H8"/>
    </sheetView>
  </sheetViews>
  <sheetFormatPr defaultColWidth="9.00390625" defaultRowHeight="15"/>
  <cols>
    <col min="1" max="1" width="2.7109375" style="132" bestFit="1" customWidth="1"/>
    <col min="2" max="2" width="14.00390625" style="67" customWidth="1"/>
    <col min="3" max="6" width="9.00390625" style="67" customWidth="1"/>
    <col min="7" max="7" width="2.421875" style="130" customWidth="1"/>
    <col min="8" max="8" width="10.8515625" style="67" customWidth="1"/>
    <col min="9" max="9" width="2.28125" style="130" customWidth="1"/>
    <col min="10" max="10" width="10.8515625" style="67" customWidth="1"/>
    <col min="11" max="11" width="4.7109375" style="67" customWidth="1"/>
    <col min="12" max="12" width="42.28125" style="67" customWidth="1"/>
    <col min="13" max="13" width="14.7109375" style="67" customWidth="1"/>
    <col min="14" max="14" width="10.8515625" style="67" customWidth="1"/>
    <col min="15" max="17" width="12.7109375" style="67" customWidth="1"/>
    <col min="18" max="26" width="9.00390625" style="67" customWidth="1"/>
    <col min="27" max="27" width="14.57421875" style="67" hidden="1" customWidth="1"/>
    <col min="28" max="28" width="16.140625" style="67" hidden="1" customWidth="1"/>
    <col min="29" max="29" width="14.28125" style="67" hidden="1" customWidth="1"/>
    <col min="30" max="30" width="14.57421875" style="67" hidden="1" customWidth="1"/>
    <col min="31" max="31" width="15.140625" style="67" hidden="1" customWidth="1"/>
    <col min="32" max="32" width="16.57421875" style="67" hidden="1" customWidth="1"/>
    <col min="33" max="35" width="13.421875" style="67" hidden="1" customWidth="1"/>
    <col min="36" max="16384" width="9.00390625" style="67" customWidth="1"/>
  </cols>
  <sheetData>
    <row r="1" spans="1:10" ht="34.5" customHeight="1">
      <c r="A1" s="576" t="str">
        <f>Cover!C23&amp;Cover!C24&amp;Cover!C25&amp;Cover!C26</f>
        <v>QUARTERLY REPORT</v>
      </c>
      <c r="B1" s="577"/>
      <c r="C1" s="577"/>
      <c r="D1" s="577"/>
      <c r="E1" s="577"/>
      <c r="F1" s="577"/>
      <c r="G1" s="577"/>
      <c r="H1" s="577"/>
      <c r="I1" s="577"/>
      <c r="J1" s="577"/>
    </row>
    <row r="3" spans="1:12" s="358" customFormat="1" ht="12.75">
      <c r="A3" s="606" t="s">
        <v>638</v>
      </c>
      <c r="B3" s="606"/>
      <c r="C3" s="606"/>
      <c r="D3" s="606"/>
      <c r="E3" s="606"/>
      <c r="F3" s="606"/>
      <c r="G3" s="606"/>
      <c r="H3" s="606"/>
      <c r="I3" s="606"/>
      <c r="J3" s="606"/>
      <c r="L3" s="358" t="s">
        <v>183</v>
      </c>
    </row>
    <row r="4" spans="1:10" s="358" customFormat="1" ht="12.75">
      <c r="A4" s="360"/>
      <c r="B4" s="361"/>
      <c r="C4" s="361"/>
      <c r="D4" s="361"/>
      <c r="E4" s="361"/>
      <c r="F4" s="361"/>
      <c r="G4" s="361"/>
      <c r="H4" s="393">
        <v>1</v>
      </c>
      <c r="I4" s="393"/>
      <c r="J4" s="394">
        <v>2</v>
      </c>
    </row>
    <row r="5" spans="1:10" ht="12.75">
      <c r="A5" s="380"/>
      <c r="B5" s="90"/>
      <c r="C5" s="90"/>
      <c r="D5" s="90"/>
      <c r="E5" s="90"/>
      <c r="F5" s="90"/>
      <c r="G5" s="92"/>
      <c r="H5" s="68" t="s">
        <v>586</v>
      </c>
      <c r="I5" s="92"/>
      <c r="J5" s="331" t="s">
        <v>639</v>
      </c>
    </row>
    <row r="6" spans="1:10" ht="12.75">
      <c r="A6" s="380"/>
      <c r="B6" s="90"/>
      <c r="C6" s="90"/>
      <c r="D6" s="90"/>
      <c r="E6" s="90"/>
      <c r="F6" s="90"/>
      <c r="G6" s="92"/>
      <c r="H6" s="332" t="s">
        <v>588</v>
      </c>
      <c r="I6" s="92"/>
      <c r="J6" s="338" t="s">
        <v>588</v>
      </c>
    </row>
    <row r="7" spans="1:35" ht="12.75">
      <c r="A7" s="380"/>
      <c r="B7" s="90"/>
      <c r="C7" s="90"/>
      <c r="D7" s="90"/>
      <c r="E7" s="90"/>
      <c r="F7" s="90"/>
      <c r="G7" s="92"/>
      <c r="H7" s="90"/>
      <c r="I7" s="92"/>
      <c r="J7" s="161"/>
      <c r="L7" s="494"/>
      <c r="M7" s="288" t="s">
        <v>179</v>
      </c>
      <c r="N7" s="330" t="s">
        <v>173</v>
      </c>
      <c r="O7" s="330" t="s">
        <v>174</v>
      </c>
      <c r="P7" s="330" t="s">
        <v>175</v>
      </c>
      <c r="Q7" s="289" t="s">
        <v>197</v>
      </c>
      <c r="AA7" s="67" t="s">
        <v>429</v>
      </c>
      <c r="AB7" s="67" t="s">
        <v>430</v>
      </c>
      <c r="AC7" s="67" t="s">
        <v>431</v>
      </c>
      <c r="AD7" s="67" t="s">
        <v>432</v>
      </c>
      <c r="AE7" s="67" t="s">
        <v>228</v>
      </c>
      <c r="AF7" s="67" t="s">
        <v>229</v>
      </c>
      <c r="AG7" s="67" t="s">
        <v>230</v>
      </c>
      <c r="AH7" s="67" t="s">
        <v>231</v>
      </c>
      <c r="AI7" s="67" t="s">
        <v>232</v>
      </c>
    </row>
    <row r="8" spans="1:35" ht="12.75">
      <c r="A8" s="339" t="s">
        <v>858</v>
      </c>
      <c r="B8" s="90" t="s">
        <v>640</v>
      </c>
      <c r="C8" s="90"/>
      <c r="D8" s="90"/>
      <c r="E8" s="90"/>
      <c r="F8" s="90"/>
      <c r="G8" s="92" t="s">
        <v>308</v>
      </c>
      <c r="H8" s="458">
        <f>IF(('2 - Income'!F15+'2 - Income'!F30)&gt;0,IF(Cover!C12="yes",'2 - Income'!E35,0),0)</f>
        <v>0</v>
      </c>
      <c r="I8" s="92" t="s">
        <v>308</v>
      </c>
      <c r="J8" s="458">
        <f>IF(('2 - Income'!F15+'2 - Income'!F30)&gt;0,IF(Cover!C12="Yes",0,'2 - Income'!E35),0)</f>
        <v>0</v>
      </c>
      <c r="L8" s="85" t="s">
        <v>640</v>
      </c>
      <c r="M8" s="458">
        <f>IF(SUM(O8:Q8)=0,N8*4,IF(SUM(P8:Q8)=0,(N8+O8)*2,IF(Q8=0,(N8+O8+P8)/3*4,(N8+O8+P8+Q8))))</f>
        <v>0</v>
      </c>
      <c r="N8" s="458">
        <f>IF(H8=0,J8,H8)</f>
        <v>0</v>
      </c>
      <c r="O8" s="496"/>
      <c r="P8" s="496"/>
      <c r="Q8" s="496"/>
      <c r="R8" s="132" t="s">
        <v>744</v>
      </c>
      <c r="AA8" s="67" t="s">
        <v>462</v>
      </c>
      <c r="AB8" s="67" t="s">
        <v>463</v>
      </c>
      <c r="AE8" s="67" t="s">
        <v>238</v>
      </c>
      <c r="AF8" s="67" t="s">
        <v>239</v>
      </c>
      <c r="AG8" s="67" t="s">
        <v>240</v>
      </c>
      <c r="AH8" s="67" t="s">
        <v>241</v>
      </c>
      <c r="AI8" s="67" t="s">
        <v>242</v>
      </c>
    </row>
    <row r="9" spans="1:18" ht="12.75">
      <c r="A9" s="380"/>
      <c r="B9" s="90"/>
      <c r="C9" s="90"/>
      <c r="D9" s="90"/>
      <c r="E9" s="90"/>
      <c r="F9" s="90"/>
      <c r="G9" s="92"/>
      <c r="H9" s="90"/>
      <c r="I9" s="92"/>
      <c r="J9" s="161"/>
      <c r="L9" s="85"/>
      <c r="M9" s="523">
        <v>0</v>
      </c>
      <c r="N9" s="523">
        <v>0</v>
      </c>
      <c r="O9" s="524">
        <v>0</v>
      </c>
      <c r="P9" s="524">
        <v>0</v>
      </c>
      <c r="Q9" s="525">
        <v>0</v>
      </c>
      <c r="R9" s="132"/>
    </row>
    <row r="10" spans="1:18" ht="12.75">
      <c r="A10" s="380"/>
      <c r="B10" s="90" t="s">
        <v>641</v>
      </c>
      <c r="C10" s="90"/>
      <c r="D10" s="90"/>
      <c r="E10" s="90"/>
      <c r="F10" s="90"/>
      <c r="G10" s="92"/>
      <c r="H10" s="90"/>
      <c r="I10" s="92"/>
      <c r="J10" s="161"/>
      <c r="L10" s="85" t="s">
        <v>641</v>
      </c>
      <c r="M10" s="523">
        <v>0</v>
      </c>
      <c r="N10" s="523">
        <v>0</v>
      </c>
      <c r="O10" s="523">
        <v>0</v>
      </c>
      <c r="P10" s="523">
        <v>0</v>
      </c>
      <c r="Q10" s="526">
        <v>0</v>
      </c>
      <c r="R10" s="132"/>
    </row>
    <row r="11" spans="1:35" ht="12.75">
      <c r="A11" s="380"/>
      <c r="B11" s="90"/>
      <c r="C11" s="90"/>
      <c r="D11" s="90"/>
      <c r="E11" s="90"/>
      <c r="F11" s="90"/>
      <c r="G11" s="92"/>
      <c r="H11" s="90"/>
      <c r="I11" s="92"/>
      <c r="J11" s="161"/>
      <c r="L11" s="85" t="s">
        <v>180</v>
      </c>
      <c r="M11" s="458">
        <f>IF(SUM(O11:Q11)=0,N11*4,IF(SUM(P11:Q11)=0,(N11+O11)*2,IF(Q11=0,(N11+O11+P11)/3*4,(N11+O11+P11+Q11))))</f>
        <v>0</v>
      </c>
      <c r="N11" s="458">
        <f>IF(H12=0,J12,H12)</f>
        <v>0</v>
      </c>
      <c r="O11" s="496"/>
      <c r="P11" s="496"/>
      <c r="Q11" s="496"/>
      <c r="R11" s="132"/>
      <c r="AE11" s="67" t="s">
        <v>243</v>
      </c>
      <c r="AF11" s="67" t="s">
        <v>244</v>
      </c>
      <c r="AG11" s="67" t="s">
        <v>245</v>
      </c>
      <c r="AH11" s="67" t="s">
        <v>246</v>
      </c>
      <c r="AI11" s="67" t="s">
        <v>247</v>
      </c>
    </row>
    <row r="12" spans="1:28" ht="12.75">
      <c r="A12" s="339" t="s">
        <v>859</v>
      </c>
      <c r="B12" s="90" t="s">
        <v>733</v>
      </c>
      <c r="C12" s="90"/>
      <c r="D12" s="90"/>
      <c r="E12" s="90"/>
      <c r="F12" s="90"/>
      <c r="G12" s="92" t="s">
        <v>1087</v>
      </c>
      <c r="H12" s="458">
        <f>IF(('2 - Income'!F15+'2 - Income'!F30)&gt;0,IF(Cover!C12="yes",'2 - Income'!E22+'2 - Income'!E23+'2 - Income'!E25+'2 - Income'!E27+'2 - Income'!E31,0),0)</f>
        <v>0</v>
      </c>
      <c r="I12" s="92" t="s">
        <v>1087</v>
      </c>
      <c r="J12" s="458">
        <f>IF(('2 - Income'!F15+'2 - Income'!F30)&gt;0,IF(Cover!C12="Yes",0,'2 - Income'!E22+'2 - Income'!E23+'2 - Income'!E25+'2 - Income'!E27+'2 - Income'!E31),0)</f>
        <v>0</v>
      </c>
      <c r="L12" s="85" t="s">
        <v>181</v>
      </c>
      <c r="M12" s="523">
        <v>0</v>
      </c>
      <c r="N12" s="523">
        <v>0</v>
      </c>
      <c r="O12" s="524">
        <v>0</v>
      </c>
      <c r="P12" s="524">
        <v>0</v>
      </c>
      <c r="Q12" s="525">
        <v>0</v>
      </c>
      <c r="R12" s="132" t="s">
        <v>745</v>
      </c>
      <c r="AA12" s="67" t="s">
        <v>464</v>
      </c>
      <c r="AB12" s="67" t="s">
        <v>248</v>
      </c>
    </row>
    <row r="13" spans="1:18" ht="12.75">
      <c r="A13" s="380"/>
      <c r="B13" s="90"/>
      <c r="C13" s="90"/>
      <c r="D13" s="90"/>
      <c r="E13" s="90"/>
      <c r="F13" s="90"/>
      <c r="G13" s="92"/>
      <c r="H13" s="90"/>
      <c r="I13" s="92"/>
      <c r="J13" s="161"/>
      <c r="L13" s="85"/>
      <c r="M13" s="523">
        <v>0</v>
      </c>
      <c r="N13" s="523">
        <v>0</v>
      </c>
      <c r="O13" s="523">
        <v>0</v>
      </c>
      <c r="P13" s="523">
        <v>0</v>
      </c>
      <c r="Q13" s="526">
        <v>0</v>
      </c>
      <c r="R13" s="132"/>
    </row>
    <row r="14" spans="1:35" ht="12.75">
      <c r="A14" s="339" t="s">
        <v>860</v>
      </c>
      <c r="B14" s="90" t="s">
        <v>734</v>
      </c>
      <c r="C14" s="90"/>
      <c r="D14" s="90"/>
      <c r="E14" s="90"/>
      <c r="F14" s="90"/>
      <c r="G14" s="92" t="s">
        <v>1087</v>
      </c>
      <c r="H14" s="458">
        <f>IF(('2 - Income'!F15+'2 - Income'!F30)&gt;0,IF(Cover!C12="yes",'2 - Income'!E30,0),0)</f>
        <v>0</v>
      </c>
      <c r="I14" s="92" t="s">
        <v>1087</v>
      </c>
      <c r="J14" s="458">
        <f>IF(('2 - Income'!F15+'2 - Income'!F30)&gt;0,IF(Cover!C12="yes",0,'2 - Income'!E30),0)</f>
        <v>0</v>
      </c>
      <c r="L14" s="85" t="s">
        <v>734</v>
      </c>
      <c r="M14" s="458">
        <f>IF(SUM(O14:Q14)=0,N14*4,IF(SUM(P14:Q14)=0,(N14+O14)*2,IF(Q14=0,(N14+O14+P14)/3*4,(N14+O14+P14+Q14))))</f>
        <v>0</v>
      </c>
      <c r="N14" s="458">
        <f>IF(H14=0,J14,H14)</f>
        <v>0</v>
      </c>
      <c r="O14" s="496"/>
      <c r="P14" s="496"/>
      <c r="Q14" s="496"/>
      <c r="R14" s="132" t="s">
        <v>746</v>
      </c>
      <c r="AA14" s="67" t="s">
        <v>249</v>
      </c>
      <c r="AB14" s="67" t="s">
        <v>250</v>
      </c>
      <c r="AE14" s="67" t="s">
        <v>269</v>
      </c>
      <c r="AF14" s="67" t="s">
        <v>270</v>
      </c>
      <c r="AG14" s="67" t="s">
        <v>271</v>
      </c>
      <c r="AH14" s="67" t="s">
        <v>272</v>
      </c>
      <c r="AI14" s="67" t="s">
        <v>273</v>
      </c>
    </row>
    <row r="15" spans="1:17" ht="12.75">
      <c r="A15" s="380"/>
      <c r="B15" s="90" t="s">
        <v>735</v>
      </c>
      <c r="C15" s="90"/>
      <c r="D15" s="90"/>
      <c r="E15" s="90"/>
      <c r="F15" s="90"/>
      <c r="G15" s="92"/>
      <c r="H15" s="90"/>
      <c r="I15" s="92" t="s">
        <v>1087</v>
      </c>
      <c r="J15" s="161"/>
      <c r="L15" s="85" t="s">
        <v>735</v>
      </c>
      <c r="M15" s="523">
        <v>0</v>
      </c>
      <c r="N15" s="523">
        <v>0</v>
      </c>
      <c r="O15" s="524">
        <v>0</v>
      </c>
      <c r="P15" s="524">
        <v>0</v>
      </c>
      <c r="Q15" s="527">
        <v>0</v>
      </c>
    </row>
    <row r="16" spans="1:17" ht="12.75">
      <c r="A16" s="380"/>
      <c r="B16" s="90"/>
      <c r="C16" s="90"/>
      <c r="D16" s="90"/>
      <c r="E16" s="90"/>
      <c r="F16" s="90"/>
      <c r="G16" s="92"/>
      <c r="H16" s="90"/>
      <c r="I16" s="92" t="s">
        <v>1087</v>
      </c>
      <c r="J16" s="161"/>
      <c r="L16" s="85"/>
      <c r="M16" s="523">
        <v>0</v>
      </c>
      <c r="N16" s="523">
        <v>0</v>
      </c>
      <c r="O16" s="523">
        <v>0</v>
      </c>
      <c r="P16" s="523">
        <v>0</v>
      </c>
      <c r="Q16" s="526">
        <v>0</v>
      </c>
    </row>
    <row r="17" spans="1:35" ht="12.75">
      <c r="A17" s="339" t="s">
        <v>861</v>
      </c>
      <c r="B17" s="90" t="s">
        <v>736</v>
      </c>
      <c r="C17" s="90"/>
      <c r="D17" s="90"/>
      <c r="E17" s="90"/>
      <c r="F17" s="90"/>
      <c r="G17" s="92" t="s">
        <v>1087</v>
      </c>
      <c r="H17" s="458">
        <f>H8-H12-H14</f>
        <v>0</v>
      </c>
      <c r="I17" s="92" t="s">
        <v>1087</v>
      </c>
      <c r="J17" s="458">
        <f>J8-J12-J14</f>
        <v>0</v>
      </c>
      <c r="L17" s="85" t="s">
        <v>182</v>
      </c>
      <c r="M17" s="458">
        <f>M8-M11-M14</f>
        <v>0</v>
      </c>
      <c r="N17" s="523">
        <v>0</v>
      </c>
      <c r="O17" s="528">
        <v>0</v>
      </c>
      <c r="P17" s="528">
        <v>0</v>
      </c>
      <c r="Q17" s="529">
        <v>0</v>
      </c>
      <c r="AA17" s="67" t="s">
        <v>251</v>
      </c>
      <c r="AB17" s="67" t="s">
        <v>252</v>
      </c>
      <c r="AE17" s="67" t="s">
        <v>274</v>
      </c>
      <c r="AF17" s="67" t="s">
        <v>1244</v>
      </c>
      <c r="AG17" s="67" t="s">
        <v>275</v>
      </c>
      <c r="AH17" s="67" t="s">
        <v>276</v>
      </c>
      <c r="AI17" s="67" t="s">
        <v>277</v>
      </c>
    </row>
    <row r="18" spans="1:17" ht="12.75">
      <c r="A18" s="380"/>
      <c r="B18" s="90"/>
      <c r="C18" s="90"/>
      <c r="D18" s="90"/>
      <c r="E18" s="90"/>
      <c r="F18" s="90"/>
      <c r="G18" s="92" t="s">
        <v>1087</v>
      </c>
      <c r="H18" s="90"/>
      <c r="I18" s="92" t="s">
        <v>1087</v>
      </c>
      <c r="J18" s="161"/>
      <c r="L18" s="85"/>
      <c r="M18" s="523">
        <v>0</v>
      </c>
      <c r="N18" s="523">
        <v>0</v>
      </c>
      <c r="O18" s="523">
        <v>0</v>
      </c>
      <c r="P18" s="523">
        <v>0</v>
      </c>
      <c r="Q18" s="526">
        <v>0</v>
      </c>
    </row>
    <row r="19" spans="1:35" ht="12.75">
      <c r="A19" s="339" t="s">
        <v>862</v>
      </c>
      <c r="B19" s="90" t="s">
        <v>737</v>
      </c>
      <c r="C19" s="90"/>
      <c r="D19" s="90"/>
      <c r="E19" s="90"/>
      <c r="F19" s="90"/>
      <c r="G19" s="92" t="s">
        <v>1087</v>
      </c>
      <c r="H19" s="458">
        <f>IF(('2 - Income'!F15+'2 - Income'!F30)&gt;0,IF(Cover!C12="yes",M17,0),0)</f>
        <v>0</v>
      </c>
      <c r="I19" s="92" t="s">
        <v>1087</v>
      </c>
      <c r="J19" s="458">
        <f>IF(('2 - Income'!F15+'2 - Income'!F30)&gt;0,IF(Cover!C12="yes",0,M17),0)</f>
        <v>0</v>
      </c>
      <c r="L19" s="85" t="s">
        <v>787</v>
      </c>
      <c r="M19" s="458">
        <f>IF(SUM(O19:Q19)=0,N19*4,IF(SUM(P19:Q19)=0,(N19+O19)*2,IF(Q19=0,(N19+O19+P19)/3*4,(N19+O19+P19+Q19))))</f>
        <v>0</v>
      </c>
      <c r="N19" s="458">
        <f>'2 - Income'!E23</f>
        <v>0</v>
      </c>
      <c r="O19" s="496"/>
      <c r="P19" s="496"/>
      <c r="Q19" s="496"/>
      <c r="R19" s="132" t="s">
        <v>382</v>
      </c>
      <c r="AA19" s="67" t="s">
        <v>253</v>
      </c>
      <c r="AB19" s="67" t="s">
        <v>254</v>
      </c>
      <c r="AE19" s="67" t="s">
        <v>278</v>
      </c>
      <c r="AF19" s="67" t="s">
        <v>279</v>
      </c>
      <c r="AG19" s="67" t="s">
        <v>280</v>
      </c>
      <c r="AH19" s="67" t="s">
        <v>281</v>
      </c>
      <c r="AI19" s="67" t="s">
        <v>282</v>
      </c>
    </row>
    <row r="20" spans="1:17" ht="12.75">
      <c r="A20" s="380"/>
      <c r="B20" s="90"/>
      <c r="C20" s="90"/>
      <c r="D20" s="90"/>
      <c r="E20" s="90"/>
      <c r="F20" s="90"/>
      <c r="G20" s="92" t="s">
        <v>1087</v>
      </c>
      <c r="H20" s="90"/>
      <c r="I20" s="92" t="s">
        <v>1087</v>
      </c>
      <c r="J20" s="161"/>
      <c r="L20" s="85" t="s">
        <v>788</v>
      </c>
      <c r="M20" s="90"/>
      <c r="N20" s="90"/>
      <c r="O20" s="68"/>
      <c r="P20" s="68"/>
      <c r="Q20" s="331"/>
    </row>
    <row r="21" spans="1:28" ht="12.75">
      <c r="A21" s="339" t="s">
        <v>863</v>
      </c>
      <c r="B21" s="90" t="s">
        <v>1133</v>
      </c>
      <c r="C21" s="90"/>
      <c r="D21" s="90"/>
      <c r="E21" s="90"/>
      <c r="F21" s="90"/>
      <c r="G21" s="92" t="s">
        <v>1087</v>
      </c>
      <c r="H21" s="458">
        <f>IF(('2 - Income'!F15+'2 - Income'!F30)&gt;0,IF(Cover!C12="yes",IF(Cover!C11="yes",150000,150000000),0),0)</f>
        <v>0</v>
      </c>
      <c r="I21" s="92" t="s">
        <v>1087</v>
      </c>
      <c r="J21" s="458">
        <f>IF(('2 - Income'!F15+'2 - Income'!F30)&gt;0,IF(Cover!C12="yes",0,IF(Cover!C11="yes",7500,7500000)),0)</f>
        <v>0</v>
      </c>
      <c r="L21" s="85" t="s">
        <v>846</v>
      </c>
      <c r="M21" s="90"/>
      <c r="N21" s="90"/>
      <c r="O21" s="90"/>
      <c r="P21" s="90"/>
      <c r="Q21" s="161"/>
      <c r="AA21" s="67" t="s">
        <v>255</v>
      </c>
      <c r="AB21" s="67" t="s">
        <v>256</v>
      </c>
    </row>
    <row r="22" spans="1:17" ht="12.75">
      <c r="A22" s="380"/>
      <c r="B22" s="90"/>
      <c r="C22" s="90"/>
      <c r="D22" s="90"/>
      <c r="E22" s="90"/>
      <c r="F22" s="90"/>
      <c r="G22" s="92"/>
      <c r="H22" s="90"/>
      <c r="I22" s="92" t="s">
        <v>1087</v>
      </c>
      <c r="J22" s="328"/>
      <c r="L22" s="70" t="s">
        <v>847</v>
      </c>
      <c r="M22" s="327"/>
      <c r="N22" s="327"/>
      <c r="O22" s="327"/>
      <c r="P22" s="327"/>
      <c r="Q22" s="334"/>
    </row>
    <row r="23" spans="1:28" ht="13.5" thickBot="1">
      <c r="A23" s="339" t="s">
        <v>864</v>
      </c>
      <c r="B23" s="90" t="s">
        <v>738</v>
      </c>
      <c r="C23" s="90"/>
      <c r="D23" s="90"/>
      <c r="E23" s="90"/>
      <c r="F23" s="90"/>
      <c r="G23" s="92" t="s">
        <v>308</v>
      </c>
      <c r="H23" s="466">
        <f>IF(H19&gt;H21,ROUND(H21*8%,0),H19*0.08)</f>
        <v>0</v>
      </c>
      <c r="I23" s="92" t="s">
        <v>308</v>
      </c>
      <c r="J23" s="466">
        <f>IF(J19&gt;J21,ROUND(J21*8%,0),J19*0.08)</f>
        <v>0</v>
      </c>
      <c r="AA23" s="67" t="s">
        <v>257</v>
      </c>
      <c r="AB23" s="67" t="s">
        <v>258</v>
      </c>
    </row>
    <row r="24" spans="1:12" ht="13.5" thickTop="1">
      <c r="A24" s="380"/>
      <c r="B24" s="90"/>
      <c r="C24" s="90"/>
      <c r="D24" s="90"/>
      <c r="E24" s="90"/>
      <c r="F24" s="90"/>
      <c r="G24" s="92"/>
      <c r="H24" s="90"/>
      <c r="I24" s="92"/>
      <c r="J24" s="161"/>
      <c r="L24" s="499" t="s">
        <v>379</v>
      </c>
    </row>
    <row r="25" spans="1:12" ht="12.75">
      <c r="A25" s="380"/>
      <c r="B25" s="90" t="s">
        <v>595</v>
      </c>
      <c r="C25" s="90"/>
      <c r="D25" s="90"/>
      <c r="E25" s="90"/>
      <c r="F25" s="90"/>
      <c r="G25" s="92"/>
      <c r="H25" s="90"/>
      <c r="I25" s="92"/>
      <c r="J25" s="161"/>
      <c r="L25" s="499" t="s">
        <v>380</v>
      </c>
    </row>
    <row r="26" spans="1:12" ht="12.75">
      <c r="A26" s="380"/>
      <c r="B26" s="90"/>
      <c r="C26" s="90"/>
      <c r="D26" s="90"/>
      <c r="E26" s="90"/>
      <c r="F26" s="90"/>
      <c r="G26" s="92"/>
      <c r="H26" s="90"/>
      <c r="I26" s="92"/>
      <c r="J26" s="161"/>
      <c r="L26" s="499" t="s">
        <v>381</v>
      </c>
    </row>
    <row r="27" spans="1:28" ht="12.75">
      <c r="A27" s="339" t="s">
        <v>865</v>
      </c>
      <c r="B27" s="90" t="s">
        <v>739</v>
      </c>
      <c r="C27" s="90"/>
      <c r="D27" s="90"/>
      <c r="E27" s="90"/>
      <c r="F27" s="90"/>
      <c r="G27" s="92" t="s">
        <v>308</v>
      </c>
      <c r="H27" s="458">
        <f>IF(('2 - Income'!F15+'2 - Income'!F30)&gt;0,IF(Cover!C12="yes",H19,0),0)</f>
        <v>0</v>
      </c>
      <c r="I27" s="92" t="s">
        <v>308</v>
      </c>
      <c r="J27" s="458">
        <f>IF(('2 - Income'!F15+'2 - Income'!F30)&gt;0,IF(Cover!C12="yes",0,J19),0)</f>
        <v>0</v>
      </c>
      <c r="L27" s="499" t="s">
        <v>549</v>
      </c>
      <c r="AA27" s="67" t="s">
        <v>259</v>
      </c>
      <c r="AB27" s="67" t="s">
        <v>260</v>
      </c>
    </row>
    <row r="28" spans="1:10" ht="12.75">
      <c r="A28" s="380"/>
      <c r="B28" s="90" t="s">
        <v>740</v>
      </c>
      <c r="C28" s="90"/>
      <c r="D28" s="90"/>
      <c r="E28" s="90"/>
      <c r="F28" s="90"/>
      <c r="G28" s="92"/>
      <c r="H28" s="90"/>
      <c r="I28" s="92"/>
      <c r="J28" s="161"/>
    </row>
    <row r="29" spans="1:10" ht="12.75">
      <c r="A29" s="380"/>
      <c r="B29" s="90" t="s">
        <v>741</v>
      </c>
      <c r="C29" s="90"/>
      <c r="D29" s="90"/>
      <c r="E29" s="90"/>
      <c r="F29" s="90"/>
      <c r="G29" s="92"/>
      <c r="H29" s="90"/>
      <c r="I29" s="92"/>
      <c r="J29" s="161"/>
    </row>
    <row r="30" spans="1:10" ht="12.75">
      <c r="A30" s="380"/>
      <c r="B30" s="90" t="s">
        <v>634</v>
      </c>
      <c r="C30" s="90"/>
      <c r="D30" s="90"/>
      <c r="E30" s="90"/>
      <c r="F30" s="90"/>
      <c r="G30" s="92"/>
      <c r="H30" s="90"/>
      <c r="I30" s="92"/>
      <c r="J30" s="161"/>
    </row>
    <row r="31" spans="1:10" ht="12.75">
      <c r="A31" s="380"/>
      <c r="B31" s="90"/>
      <c r="C31" s="90"/>
      <c r="D31" s="90"/>
      <c r="E31" s="90"/>
      <c r="F31" s="90"/>
      <c r="G31" s="92"/>
      <c r="H31" s="90"/>
      <c r="I31" s="92"/>
      <c r="J31" s="161"/>
    </row>
    <row r="32" spans="1:28" ht="12.75">
      <c r="A32" s="339" t="s">
        <v>866</v>
      </c>
      <c r="B32" s="90" t="s">
        <v>1134</v>
      </c>
      <c r="C32" s="90"/>
      <c r="D32" s="90"/>
      <c r="E32" s="90"/>
      <c r="F32" s="90"/>
      <c r="G32" s="92" t="s">
        <v>1087</v>
      </c>
      <c r="H32" s="458">
        <f>IF(('2 - Income'!F15+'2 - Income'!F30)&gt;0,IF(Cover!C12="yes",IF(H27&gt;H21,H27-IF(Cover!C11="yes",150000,150000000),0),0),0)</f>
        <v>0</v>
      </c>
      <c r="I32" s="92" t="s">
        <v>1087</v>
      </c>
      <c r="J32" s="458">
        <f>IF(('2 - Income'!E15+'2 - Income'!E30)&gt;0,IF(Cover!C12="yes",0,IF(J27&gt;J21,J27-J21,0)),0)</f>
        <v>0</v>
      </c>
      <c r="AA32" s="67" t="s">
        <v>261</v>
      </c>
      <c r="AB32" s="67" t="s">
        <v>262</v>
      </c>
    </row>
    <row r="33" spans="1:10" ht="12.75">
      <c r="A33" s="339" t="s">
        <v>200</v>
      </c>
      <c r="B33" s="90"/>
      <c r="C33" s="90"/>
      <c r="D33" s="90"/>
      <c r="E33" s="90"/>
      <c r="F33" s="90"/>
      <c r="G33" s="92"/>
      <c r="H33" s="90"/>
      <c r="I33" s="92"/>
      <c r="J33" s="161"/>
    </row>
    <row r="34" spans="1:28" ht="13.5" thickBot="1">
      <c r="A34" s="339" t="s">
        <v>867</v>
      </c>
      <c r="B34" s="90" t="s">
        <v>786</v>
      </c>
      <c r="C34" s="90"/>
      <c r="D34" s="90"/>
      <c r="E34" s="90"/>
      <c r="F34" s="90"/>
      <c r="G34" s="92" t="s">
        <v>308</v>
      </c>
      <c r="H34" s="466">
        <f>ROUND(H32*4%,0)</f>
        <v>0</v>
      </c>
      <c r="I34" s="92" t="s">
        <v>308</v>
      </c>
      <c r="J34" s="466">
        <f>ROUND(J32*4%,0)</f>
        <v>0</v>
      </c>
      <c r="AA34" s="67" t="s">
        <v>263</v>
      </c>
      <c r="AB34" s="67" t="s">
        <v>264</v>
      </c>
    </row>
    <row r="35" spans="1:10" ht="13.5" thickTop="1">
      <c r="A35" s="380"/>
      <c r="B35" s="90"/>
      <c r="C35" s="90"/>
      <c r="D35" s="90"/>
      <c r="E35" s="90"/>
      <c r="F35" s="90"/>
      <c r="G35" s="92"/>
      <c r="H35" s="90"/>
      <c r="I35" s="92"/>
      <c r="J35" s="161"/>
    </row>
    <row r="36" spans="1:10" ht="12.75">
      <c r="A36" s="380"/>
      <c r="B36" s="90" t="s">
        <v>595</v>
      </c>
      <c r="C36" s="90"/>
      <c r="D36" s="90"/>
      <c r="E36" s="90"/>
      <c r="F36" s="90"/>
      <c r="G36" s="92"/>
      <c r="H36" s="90"/>
      <c r="I36" s="92"/>
      <c r="J36" s="161"/>
    </row>
    <row r="37" spans="1:10" ht="12.75">
      <c r="A37" s="380"/>
      <c r="B37" s="90"/>
      <c r="C37" s="90"/>
      <c r="D37" s="90"/>
      <c r="E37" s="90"/>
      <c r="F37" s="90"/>
      <c r="G37" s="92"/>
      <c r="H37" s="90"/>
      <c r="I37" s="92"/>
      <c r="J37" s="161"/>
    </row>
    <row r="38" spans="1:28" ht="12.75">
      <c r="A38" s="339" t="s">
        <v>869</v>
      </c>
      <c r="B38" s="90" t="s">
        <v>787</v>
      </c>
      <c r="C38" s="90"/>
      <c r="D38" s="90"/>
      <c r="E38" s="90"/>
      <c r="F38" s="90"/>
      <c r="G38" s="92" t="s">
        <v>308</v>
      </c>
      <c r="H38" s="458">
        <f>IF(('2 - Income'!F15+'2 - Income'!F30)&gt;0,IF(Cover!C12="yes",M19,0),0)</f>
        <v>0</v>
      </c>
      <c r="I38" s="92" t="s">
        <v>308</v>
      </c>
      <c r="J38" s="458">
        <f>IF(('2 - Income'!F15+'2 - Income'!F30)&gt;0,IF(Cover!C12="yes",0,M19),0)</f>
        <v>0</v>
      </c>
      <c r="AA38" s="67" t="s">
        <v>265</v>
      </c>
      <c r="AB38" s="67" t="s">
        <v>266</v>
      </c>
    </row>
    <row r="39" spans="1:10" ht="12.75">
      <c r="A39" s="380"/>
      <c r="B39" s="90" t="s">
        <v>788</v>
      </c>
      <c r="C39" s="90"/>
      <c r="D39" s="90"/>
      <c r="E39" s="90"/>
      <c r="F39" s="90"/>
      <c r="G39" s="92"/>
      <c r="H39" s="90"/>
      <c r="I39" s="92"/>
      <c r="J39" s="295"/>
    </row>
    <row r="40" spans="1:10" ht="12.75">
      <c r="A40" s="380"/>
      <c r="B40" s="90" t="s">
        <v>846</v>
      </c>
      <c r="C40" s="90"/>
      <c r="D40" s="90"/>
      <c r="E40" s="90"/>
      <c r="F40" s="90"/>
      <c r="G40" s="92"/>
      <c r="H40" s="90"/>
      <c r="I40" s="92"/>
      <c r="J40" s="161"/>
    </row>
    <row r="41" spans="1:10" ht="12.75">
      <c r="A41" s="380"/>
      <c r="B41" s="90" t="s">
        <v>847</v>
      </c>
      <c r="C41" s="90"/>
      <c r="D41" s="90"/>
      <c r="E41" s="90"/>
      <c r="F41" s="90"/>
      <c r="G41" s="92"/>
      <c r="H41" s="90"/>
      <c r="I41" s="92"/>
      <c r="J41" s="161"/>
    </row>
    <row r="42" spans="1:10" ht="12.75">
      <c r="A42" s="380"/>
      <c r="B42" s="90"/>
      <c r="C42" s="90"/>
      <c r="D42" s="90"/>
      <c r="E42" s="90"/>
      <c r="F42" s="90"/>
      <c r="G42" s="92"/>
      <c r="H42" s="90"/>
      <c r="I42" s="92"/>
      <c r="J42" s="161"/>
    </row>
    <row r="43" spans="1:28" ht="12.75">
      <c r="A43" s="339" t="s">
        <v>876</v>
      </c>
      <c r="B43" s="90" t="s">
        <v>786</v>
      </c>
      <c r="C43" s="90"/>
      <c r="D43" s="90"/>
      <c r="E43" s="90"/>
      <c r="F43" s="90"/>
      <c r="G43" s="92" t="s">
        <v>308</v>
      </c>
      <c r="H43" s="458">
        <f>ROUND(H38*4%,0)</f>
        <v>0</v>
      </c>
      <c r="I43" s="92" t="s">
        <v>308</v>
      </c>
      <c r="J43" s="458">
        <f>ROUND(J38*4%,0)</f>
        <v>0</v>
      </c>
      <c r="AA43" s="67" t="s">
        <v>267</v>
      </c>
      <c r="AB43" s="67" t="s">
        <v>268</v>
      </c>
    </row>
    <row r="44" spans="1:10" ht="12.75">
      <c r="A44" s="380"/>
      <c r="B44" s="90"/>
      <c r="C44" s="90"/>
      <c r="D44" s="90"/>
      <c r="E44" s="90"/>
      <c r="F44" s="90"/>
      <c r="G44" s="92"/>
      <c r="H44" s="90"/>
      <c r="I44" s="92"/>
      <c r="J44" s="161"/>
    </row>
    <row r="45" spans="1:10" ht="12.75">
      <c r="A45" s="380"/>
      <c r="B45" s="90"/>
      <c r="C45" s="90"/>
      <c r="D45" s="90"/>
      <c r="E45" s="90"/>
      <c r="F45" s="90"/>
      <c r="G45" s="92"/>
      <c r="H45" s="90"/>
      <c r="I45" s="92"/>
      <c r="J45" s="161"/>
    </row>
    <row r="46" spans="1:28" ht="13.5" thickBot="1">
      <c r="A46" s="339" t="s">
        <v>877</v>
      </c>
      <c r="B46" s="90" t="s">
        <v>931</v>
      </c>
      <c r="C46" s="90"/>
      <c r="D46" s="90"/>
      <c r="E46" s="90"/>
      <c r="F46" s="90"/>
      <c r="G46" s="92" t="s">
        <v>308</v>
      </c>
      <c r="H46" s="466">
        <f>H34+H43+H23</f>
        <v>0</v>
      </c>
      <c r="I46" s="92" t="s">
        <v>308</v>
      </c>
      <c r="J46" s="466">
        <f>J23+J34+J43</f>
        <v>0</v>
      </c>
      <c r="AA46" s="67" t="s">
        <v>447</v>
      </c>
      <c r="AB46" s="67" t="s">
        <v>448</v>
      </c>
    </row>
    <row r="47" spans="1:10" ht="13.5" thickTop="1">
      <c r="A47" s="395"/>
      <c r="B47" s="327"/>
      <c r="C47" s="327"/>
      <c r="D47" s="327"/>
      <c r="E47" s="327"/>
      <c r="F47" s="327"/>
      <c r="G47" s="396"/>
      <c r="H47" s="327"/>
      <c r="I47" s="396"/>
      <c r="J47" s="334"/>
    </row>
  </sheetData>
  <sheetProtection password="D05B" sheet="1"/>
  <mergeCells count="2">
    <mergeCell ref="A3:J3"/>
    <mergeCell ref="A1:J1"/>
  </mergeCells>
  <dataValidations count="1">
    <dataValidation type="whole" allowBlank="1" showInputMessage="1" showErrorMessage="1" errorTitle="Invalid Data" error="Please only enter whole numbers." sqref="O8:Q8 O11:Q11 O14:Q14 O17:Q17 O19:Q19">
      <formula1>-9223372036854770000</formula1>
      <formula2>9223372036854770000</formula2>
    </dataValidation>
  </dataValidations>
  <printOptions horizontalCentered="1"/>
  <pageMargins left="0.75" right="0.75" top="1" bottom="1" header="0.5" footer="0.5"/>
  <pageSetup fitToHeight="1" fitToWidth="1" horizontalDpi="600" verticalDpi="600" orientation="landscape" scale="60" r:id="rId1"/>
  <headerFooter alignWithMargins="0">
    <oddHeader>&amp;R&amp;"Times New Roman,Regular"&amp;10 29</oddHeader>
    <oddFooter>&amp;C&amp;"Times New Roman,Regular"&amp;10&amp;A</oddFooter>
  </headerFooter>
</worksheet>
</file>

<file path=xl/worksheets/sheet3.xml><?xml version="1.0" encoding="utf-8"?>
<worksheet xmlns="http://schemas.openxmlformats.org/spreadsheetml/2006/main" xmlns:r="http://schemas.openxmlformats.org/officeDocument/2006/relationships">
  <dimension ref="A1:D100"/>
  <sheetViews>
    <sheetView zoomScalePageLayoutView="0" workbookViewId="0" topLeftCell="A1">
      <selection activeCell="B4" sqref="B4"/>
    </sheetView>
  </sheetViews>
  <sheetFormatPr defaultColWidth="9.00390625" defaultRowHeight="15"/>
  <cols>
    <col min="1" max="1" width="5.57421875" style="484" customWidth="1"/>
    <col min="2" max="2" width="65.57421875" style="399" customWidth="1"/>
    <col min="3" max="4" width="15.57421875" style="399" customWidth="1"/>
    <col min="5" max="16384" width="9.00390625" style="399" customWidth="1"/>
  </cols>
  <sheetData>
    <row r="1" spans="1:4" ht="34.5" customHeight="1">
      <c r="A1" s="542" t="str">
        <f>Cover!C23&amp;Cover!C24&amp;Cover!C25&amp;Cover!C26</f>
        <v>QUARTERLY REPORT</v>
      </c>
      <c r="B1" s="543"/>
      <c r="C1" s="543"/>
      <c r="D1" s="543"/>
    </row>
    <row r="3" spans="1:4" ht="49.5" customHeight="1">
      <c r="A3" s="485"/>
      <c r="B3" s="470" t="s">
        <v>1048</v>
      </c>
      <c r="C3" s="2" t="s">
        <v>1135</v>
      </c>
      <c r="D3" s="2" t="s">
        <v>1136</v>
      </c>
    </row>
    <row r="4" spans="1:4" ht="15">
      <c r="A4" s="486" t="s">
        <v>1142</v>
      </c>
      <c r="B4" s="419"/>
      <c r="C4" s="424"/>
      <c r="D4" s="424"/>
    </row>
    <row r="5" spans="1:4" ht="15">
      <c r="A5" s="485" t="s">
        <v>1143</v>
      </c>
      <c r="B5" s="419"/>
      <c r="C5" s="424"/>
      <c r="D5" s="424"/>
    </row>
    <row r="6" spans="1:4" ht="15">
      <c r="A6" s="485" t="s">
        <v>1144</v>
      </c>
      <c r="B6" s="419"/>
      <c r="C6" s="424"/>
      <c r="D6" s="424"/>
    </row>
    <row r="7" spans="1:4" ht="15">
      <c r="A7" s="485" t="s">
        <v>1145</v>
      </c>
      <c r="B7" s="419"/>
      <c r="C7" s="424"/>
      <c r="D7" s="424"/>
    </row>
    <row r="8" spans="1:4" ht="15">
      <c r="A8" s="485" t="s">
        <v>1146</v>
      </c>
      <c r="B8" s="419"/>
      <c r="C8" s="424"/>
      <c r="D8" s="424"/>
    </row>
    <row r="9" spans="1:4" ht="15">
      <c r="A9" s="485" t="s">
        <v>1147</v>
      </c>
      <c r="B9" s="419"/>
      <c r="C9" s="424"/>
      <c r="D9" s="424"/>
    </row>
    <row r="10" spans="1:4" ht="15">
      <c r="A10" s="485" t="s">
        <v>1148</v>
      </c>
      <c r="B10" s="419"/>
      <c r="C10" s="424"/>
      <c r="D10" s="424"/>
    </row>
    <row r="11" spans="1:4" ht="15">
      <c r="A11" s="485" t="s">
        <v>1149</v>
      </c>
      <c r="B11" s="419"/>
      <c r="C11" s="424"/>
      <c r="D11" s="424"/>
    </row>
    <row r="12" spans="1:4" ht="15">
      <c r="A12" s="485" t="s">
        <v>1150</v>
      </c>
      <c r="B12" s="419"/>
      <c r="C12" s="424"/>
      <c r="D12" s="424"/>
    </row>
    <row r="13" spans="1:4" ht="15">
      <c r="A13" s="485" t="s">
        <v>1151</v>
      </c>
      <c r="B13" s="419"/>
      <c r="C13" s="424"/>
      <c r="D13" s="424"/>
    </row>
    <row r="14" spans="1:4" ht="15">
      <c r="A14" s="485" t="s">
        <v>1152</v>
      </c>
      <c r="B14" s="419"/>
      <c r="C14" s="424"/>
      <c r="D14" s="424"/>
    </row>
    <row r="15" spans="1:4" ht="15">
      <c r="A15" s="485" t="s">
        <v>1153</v>
      </c>
      <c r="B15" s="419"/>
      <c r="C15" s="424"/>
      <c r="D15" s="424"/>
    </row>
    <row r="16" spans="1:4" ht="15">
      <c r="A16" s="485" t="s">
        <v>1154</v>
      </c>
      <c r="B16" s="419"/>
      <c r="C16" s="424"/>
      <c r="D16" s="424"/>
    </row>
    <row r="17" spans="1:4" ht="15">
      <c r="A17" s="485" t="s">
        <v>1155</v>
      </c>
      <c r="B17" s="419"/>
      <c r="C17" s="424"/>
      <c r="D17" s="424"/>
    </row>
    <row r="18" spans="1:4" ht="15">
      <c r="A18" s="485" t="s">
        <v>1156</v>
      </c>
      <c r="B18" s="419"/>
      <c r="C18" s="424"/>
      <c r="D18" s="424"/>
    </row>
    <row r="19" spans="1:4" ht="15">
      <c r="A19" s="485" t="s">
        <v>1157</v>
      </c>
      <c r="B19" s="419"/>
      <c r="C19" s="424"/>
      <c r="D19" s="424"/>
    </row>
    <row r="20" spans="1:4" ht="15">
      <c r="A20" s="485" t="s">
        <v>1158</v>
      </c>
      <c r="B20" s="419"/>
      <c r="C20" s="424"/>
      <c r="D20" s="424"/>
    </row>
    <row r="21" spans="1:4" ht="15">
      <c r="A21" s="485" t="s">
        <v>1159</v>
      </c>
      <c r="B21" s="419"/>
      <c r="C21" s="424"/>
      <c r="D21" s="424"/>
    </row>
    <row r="22" spans="1:4" ht="15">
      <c r="A22" s="485" t="s">
        <v>1160</v>
      </c>
      <c r="B22" s="419"/>
      <c r="C22" s="424"/>
      <c r="D22" s="424"/>
    </row>
    <row r="23" spans="1:4" ht="15">
      <c r="A23" s="485" t="s">
        <v>1161</v>
      </c>
      <c r="B23" s="419"/>
      <c r="C23" s="424"/>
      <c r="D23" s="424"/>
    </row>
    <row r="24" spans="1:4" ht="15">
      <c r="A24" s="485" t="s">
        <v>1162</v>
      </c>
      <c r="B24" s="419"/>
      <c r="C24" s="424"/>
      <c r="D24" s="424"/>
    </row>
    <row r="25" spans="1:4" ht="15">
      <c r="A25" s="485" t="s">
        <v>1163</v>
      </c>
      <c r="B25" s="419"/>
      <c r="C25" s="424"/>
      <c r="D25" s="424"/>
    </row>
    <row r="26" spans="1:4" ht="15">
      <c r="A26" s="485" t="s">
        <v>1164</v>
      </c>
      <c r="B26" s="419"/>
      <c r="C26" s="424"/>
      <c r="D26" s="424"/>
    </row>
    <row r="27" spans="1:4" ht="15">
      <c r="A27" s="485" t="s">
        <v>1165</v>
      </c>
      <c r="B27" s="419"/>
      <c r="C27" s="424"/>
      <c r="D27" s="424"/>
    </row>
    <row r="28" spans="1:4" ht="15">
      <c r="A28" s="485" t="s">
        <v>57</v>
      </c>
      <c r="B28" s="419"/>
      <c r="C28" s="424"/>
      <c r="D28" s="424"/>
    </row>
    <row r="29" spans="1:4" ht="15">
      <c r="A29" s="485" t="s">
        <v>58</v>
      </c>
      <c r="B29" s="419"/>
      <c r="C29" s="424"/>
      <c r="D29" s="424"/>
    </row>
    <row r="30" spans="1:4" ht="15">
      <c r="A30" s="485" t="s">
        <v>59</v>
      </c>
      <c r="B30" s="419"/>
      <c r="C30" s="424"/>
      <c r="D30" s="424"/>
    </row>
    <row r="31" spans="1:4" ht="15">
      <c r="A31" s="485" t="s">
        <v>60</v>
      </c>
      <c r="B31" s="419"/>
      <c r="C31" s="424"/>
      <c r="D31" s="424"/>
    </row>
    <row r="32" spans="1:4" ht="15">
      <c r="A32" s="485" t="s">
        <v>61</v>
      </c>
      <c r="B32" s="419"/>
      <c r="C32" s="424"/>
      <c r="D32" s="424"/>
    </row>
    <row r="33" spans="1:4" ht="15">
      <c r="A33" s="485" t="s">
        <v>62</v>
      </c>
      <c r="B33" s="411" t="s">
        <v>1106</v>
      </c>
      <c r="C33" s="424"/>
      <c r="D33" s="424"/>
    </row>
    <row r="34" spans="1:4" ht="15">
      <c r="A34" s="485" t="s">
        <v>63</v>
      </c>
      <c r="B34" s="471" t="s">
        <v>931</v>
      </c>
      <c r="C34" s="472">
        <f>SUM(C4:C33)</f>
        <v>0</v>
      </c>
      <c r="D34" s="472">
        <f>SUM(D4:D33)</f>
        <v>0</v>
      </c>
    </row>
    <row r="36" spans="1:4" ht="49.5" customHeight="1">
      <c r="A36" s="485"/>
      <c r="B36" s="470" t="s">
        <v>1049</v>
      </c>
      <c r="C36" s="2" t="s">
        <v>1135</v>
      </c>
      <c r="D36" s="2" t="s">
        <v>1136</v>
      </c>
    </row>
    <row r="37" spans="1:4" ht="15">
      <c r="A37" s="485" t="s">
        <v>95</v>
      </c>
      <c r="B37" s="481"/>
      <c r="C37" s="424"/>
      <c r="D37" s="424"/>
    </row>
    <row r="38" spans="1:4" ht="15">
      <c r="A38" s="485" t="s">
        <v>96</v>
      </c>
      <c r="B38" s="481"/>
      <c r="C38" s="424"/>
      <c r="D38" s="424"/>
    </row>
    <row r="39" spans="1:4" ht="15">
      <c r="A39" s="485" t="s">
        <v>97</v>
      </c>
      <c r="B39" s="481"/>
      <c r="C39" s="424"/>
      <c r="D39" s="424"/>
    </row>
    <row r="40" spans="1:4" ht="15">
      <c r="A40" s="485" t="s">
        <v>98</v>
      </c>
      <c r="B40" s="481"/>
      <c r="C40" s="424"/>
      <c r="D40" s="424"/>
    </row>
    <row r="41" spans="1:4" ht="15">
      <c r="A41" s="485" t="s">
        <v>99</v>
      </c>
      <c r="B41" s="481"/>
      <c r="C41" s="424"/>
      <c r="D41" s="424"/>
    </row>
    <row r="42" spans="1:4" ht="15">
      <c r="A42" s="485" t="s">
        <v>100</v>
      </c>
      <c r="B42" s="481"/>
      <c r="C42" s="424"/>
      <c r="D42" s="424"/>
    </row>
    <row r="43" spans="1:4" ht="15">
      <c r="A43" s="485" t="s">
        <v>101</v>
      </c>
      <c r="B43" s="481"/>
      <c r="C43" s="424"/>
      <c r="D43" s="424"/>
    </row>
    <row r="44" spans="1:4" ht="15">
      <c r="A44" s="485" t="s">
        <v>102</v>
      </c>
      <c r="B44" s="481"/>
      <c r="C44" s="424"/>
      <c r="D44" s="424"/>
    </row>
    <row r="45" spans="1:4" ht="15">
      <c r="A45" s="485" t="s">
        <v>103</v>
      </c>
      <c r="B45" s="481"/>
      <c r="C45" s="424"/>
      <c r="D45" s="424"/>
    </row>
    <row r="46" spans="1:4" ht="15">
      <c r="A46" s="485" t="s">
        <v>104</v>
      </c>
      <c r="B46" s="481"/>
      <c r="C46" s="424"/>
      <c r="D46" s="424"/>
    </row>
    <row r="47" spans="1:4" ht="15">
      <c r="A47" s="485" t="s">
        <v>105</v>
      </c>
      <c r="B47" s="481"/>
      <c r="C47" s="424"/>
      <c r="D47" s="424"/>
    </row>
    <row r="48" spans="1:4" ht="15">
      <c r="A48" s="485" t="s">
        <v>106</v>
      </c>
      <c r="B48" s="481"/>
      <c r="C48" s="424"/>
      <c r="D48" s="424"/>
    </row>
    <row r="49" spans="1:4" ht="15">
      <c r="A49" s="485" t="s">
        <v>107</v>
      </c>
      <c r="B49" s="481"/>
      <c r="C49" s="424"/>
      <c r="D49" s="424"/>
    </row>
    <row r="50" spans="1:4" ht="15">
      <c r="A50" s="485" t="s">
        <v>108</v>
      </c>
      <c r="B50" s="481"/>
      <c r="C50" s="424"/>
      <c r="D50" s="424"/>
    </row>
    <row r="51" spans="1:4" ht="15">
      <c r="A51" s="485" t="s">
        <v>109</v>
      </c>
      <c r="B51" s="481"/>
      <c r="C51" s="424"/>
      <c r="D51" s="424"/>
    </row>
    <row r="52" spans="1:4" ht="15">
      <c r="A52" s="485" t="s">
        <v>110</v>
      </c>
      <c r="B52" s="481"/>
      <c r="C52" s="424"/>
      <c r="D52" s="424"/>
    </row>
    <row r="53" spans="1:4" ht="15">
      <c r="A53" s="485" t="s">
        <v>111</v>
      </c>
      <c r="B53" s="481"/>
      <c r="C53" s="424"/>
      <c r="D53" s="424"/>
    </row>
    <row r="54" spans="1:4" ht="15">
      <c r="A54" s="485" t="s">
        <v>112</v>
      </c>
      <c r="B54" s="481"/>
      <c r="C54" s="424"/>
      <c r="D54" s="424"/>
    </row>
    <row r="55" spans="1:4" ht="15">
      <c r="A55" s="485" t="s">
        <v>113</v>
      </c>
      <c r="B55" s="481"/>
      <c r="C55" s="424"/>
      <c r="D55" s="424"/>
    </row>
    <row r="56" spans="1:4" ht="15">
      <c r="A56" s="485" t="s">
        <v>114</v>
      </c>
      <c r="B56" s="481"/>
      <c r="C56" s="424"/>
      <c r="D56" s="424"/>
    </row>
    <row r="57" spans="1:4" ht="15">
      <c r="A57" s="485" t="s">
        <v>115</v>
      </c>
      <c r="B57" s="481"/>
      <c r="C57" s="424"/>
      <c r="D57" s="424"/>
    </row>
    <row r="58" spans="1:4" ht="15">
      <c r="A58" s="485" t="s">
        <v>116</v>
      </c>
      <c r="B58" s="481"/>
      <c r="C58" s="424"/>
      <c r="D58" s="424"/>
    </row>
    <row r="59" spans="1:4" ht="15">
      <c r="A59" s="485" t="s">
        <v>117</v>
      </c>
      <c r="B59" s="481"/>
      <c r="C59" s="424"/>
      <c r="D59" s="424"/>
    </row>
    <row r="60" spans="1:4" ht="15">
      <c r="A60" s="485" t="s">
        <v>118</v>
      </c>
      <c r="B60" s="481"/>
      <c r="C60" s="424"/>
      <c r="D60" s="424"/>
    </row>
    <row r="61" spans="1:4" ht="15">
      <c r="A61" s="485" t="s">
        <v>119</v>
      </c>
      <c r="B61" s="481"/>
      <c r="C61" s="424"/>
      <c r="D61" s="424"/>
    </row>
    <row r="62" spans="1:4" ht="15">
      <c r="A62" s="485" t="s">
        <v>120</v>
      </c>
      <c r="B62" s="481"/>
      <c r="C62" s="424"/>
      <c r="D62" s="424"/>
    </row>
    <row r="63" spans="1:4" ht="15">
      <c r="A63" s="485" t="s">
        <v>121</v>
      </c>
      <c r="B63" s="481"/>
      <c r="C63" s="424"/>
      <c r="D63" s="424"/>
    </row>
    <row r="64" spans="1:4" ht="15">
      <c r="A64" s="485" t="s">
        <v>122</v>
      </c>
      <c r="B64" s="481"/>
      <c r="C64" s="424"/>
      <c r="D64" s="424"/>
    </row>
    <row r="65" spans="1:4" ht="15">
      <c r="A65" s="485" t="s">
        <v>123</v>
      </c>
      <c r="B65" s="481"/>
      <c r="C65" s="424"/>
      <c r="D65" s="424"/>
    </row>
    <row r="66" spans="1:4" ht="15">
      <c r="A66" s="485" t="s">
        <v>124</v>
      </c>
      <c r="B66" s="482" t="s">
        <v>1107</v>
      </c>
      <c r="C66" s="425"/>
      <c r="D66" s="425"/>
    </row>
    <row r="67" spans="1:4" ht="15">
      <c r="A67" s="485" t="s">
        <v>125</v>
      </c>
      <c r="B67" s="483" t="s">
        <v>931</v>
      </c>
      <c r="C67" s="472">
        <f>SUM(C37:C66)</f>
        <v>0</v>
      </c>
      <c r="D67" s="472">
        <f>SUM(D37:D66)</f>
        <v>0</v>
      </c>
    </row>
    <row r="69" spans="1:4" ht="49.5" customHeight="1">
      <c r="A69" s="485"/>
      <c r="B69" s="470" t="s">
        <v>1050</v>
      </c>
      <c r="C69" s="2" t="s">
        <v>1135</v>
      </c>
      <c r="D69" s="2" t="s">
        <v>1136</v>
      </c>
    </row>
    <row r="70" spans="1:4" ht="15">
      <c r="A70" s="485" t="s">
        <v>64</v>
      </c>
      <c r="B70" s="481"/>
      <c r="C70" s="424"/>
      <c r="D70" s="424"/>
    </row>
    <row r="71" spans="1:4" ht="15">
      <c r="A71" s="485" t="s">
        <v>65</v>
      </c>
      <c r="B71" s="481"/>
      <c r="C71" s="424"/>
      <c r="D71" s="424"/>
    </row>
    <row r="72" spans="1:4" ht="15">
      <c r="A72" s="485" t="s">
        <v>66</v>
      </c>
      <c r="B72" s="481"/>
      <c r="C72" s="424"/>
      <c r="D72" s="424"/>
    </row>
    <row r="73" spans="1:4" ht="15">
      <c r="A73" s="485" t="s">
        <v>67</v>
      </c>
      <c r="B73" s="481"/>
      <c r="C73" s="424"/>
      <c r="D73" s="424"/>
    </row>
    <row r="74" spans="1:4" ht="15">
      <c r="A74" s="485" t="s">
        <v>68</v>
      </c>
      <c r="B74" s="481"/>
      <c r="C74" s="424"/>
      <c r="D74" s="424"/>
    </row>
    <row r="75" spans="1:4" ht="15">
      <c r="A75" s="485" t="s">
        <v>69</v>
      </c>
      <c r="B75" s="481"/>
      <c r="C75" s="424"/>
      <c r="D75" s="424"/>
    </row>
    <row r="76" spans="1:4" ht="15">
      <c r="A76" s="485" t="s">
        <v>70</v>
      </c>
      <c r="B76" s="481"/>
      <c r="C76" s="424"/>
      <c r="D76" s="424"/>
    </row>
    <row r="77" spans="1:4" ht="15">
      <c r="A77" s="485" t="s">
        <v>71</v>
      </c>
      <c r="B77" s="481"/>
      <c r="C77" s="424"/>
      <c r="D77" s="424"/>
    </row>
    <row r="78" spans="1:4" ht="15">
      <c r="A78" s="485" t="s">
        <v>72</v>
      </c>
      <c r="B78" s="481"/>
      <c r="C78" s="424"/>
      <c r="D78" s="424"/>
    </row>
    <row r="79" spans="1:4" ht="15">
      <c r="A79" s="485" t="s">
        <v>73</v>
      </c>
      <c r="B79" s="481"/>
      <c r="C79" s="424"/>
      <c r="D79" s="424"/>
    </row>
    <row r="80" spans="1:4" ht="15">
      <c r="A80" s="485" t="s">
        <v>74</v>
      </c>
      <c r="B80" s="481"/>
      <c r="C80" s="424"/>
      <c r="D80" s="424"/>
    </row>
    <row r="81" spans="1:4" ht="15">
      <c r="A81" s="485" t="s">
        <v>75</v>
      </c>
      <c r="B81" s="481"/>
      <c r="C81" s="424"/>
      <c r="D81" s="424"/>
    </row>
    <row r="82" spans="1:4" ht="15">
      <c r="A82" s="485" t="s">
        <v>76</v>
      </c>
      <c r="B82" s="481"/>
      <c r="C82" s="424"/>
      <c r="D82" s="424"/>
    </row>
    <row r="83" spans="1:4" ht="15">
      <c r="A83" s="485" t="s">
        <v>77</v>
      </c>
      <c r="B83" s="481"/>
      <c r="C83" s="424"/>
      <c r="D83" s="424"/>
    </row>
    <row r="84" spans="1:4" ht="15">
      <c r="A84" s="485" t="s">
        <v>78</v>
      </c>
      <c r="B84" s="481"/>
      <c r="C84" s="424"/>
      <c r="D84" s="424"/>
    </row>
    <row r="85" spans="1:4" ht="15">
      <c r="A85" s="485" t="s">
        <v>79</v>
      </c>
      <c r="B85" s="481"/>
      <c r="C85" s="424"/>
      <c r="D85" s="424"/>
    </row>
    <row r="86" spans="1:4" ht="15">
      <c r="A86" s="485" t="s">
        <v>80</v>
      </c>
      <c r="B86" s="481"/>
      <c r="C86" s="424"/>
      <c r="D86" s="424"/>
    </row>
    <row r="87" spans="1:4" ht="15">
      <c r="A87" s="485" t="s">
        <v>81</v>
      </c>
      <c r="B87" s="481"/>
      <c r="C87" s="424"/>
      <c r="D87" s="424"/>
    </row>
    <row r="88" spans="1:4" ht="15">
      <c r="A88" s="485" t="s">
        <v>82</v>
      </c>
      <c r="B88" s="481"/>
      <c r="C88" s="424"/>
      <c r="D88" s="424"/>
    </row>
    <row r="89" spans="1:4" ht="15">
      <c r="A89" s="485" t="s">
        <v>83</v>
      </c>
      <c r="B89" s="481"/>
      <c r="C89" s="424"/>
      <c r="D89" s="424"/>
    </row>
    <row r="90" spans="1:4" ht="15">
      <c r="A90" s="485" t="s">
        <v>84</v>
      </c>
      <c r="B90" s="481"/>
      <c r="C90" s="424"/>
      <c r="D90" s="424"/>
    </row>
    <row r="91" spans="1:4" ht="15">
      <c r="A91" s="485" t="s">
        <v>85</v>
      </c>
      <c r="B91" s="481"/>
      <c r="C91" s="424"/>
      <c r="D91" s="424"/>
    </row>
    <row r="92" spans="1:4" ht="15">
      <c r="A92" s="485" t="s">
        <v>86</v>
      </c>
      <c r="B92" s="481"/>
      <c r="C92" s="424"/>
      <c r="D92" s="424"/>
    </row>
    <row r="93" spans="1:4" ht="15">
      <c r="A93" s="485" t="s">
        <v>87</v>
      </c>
      <c r="B93" s="481"/>
      <c r="C93" s="424"/>
      <c r="D93" s="424"/>
    </row>
    <row r="94" spans="1:4" ht="15">
      <c r="A94" s="485" t="s">
        <v>88</v>
      </c>
      <c r="B94" s="481"/>
      <c r="C94" s="424"/>
      <c r="D94" s="424"/>
    </row>
    <row r="95" spans="1:4" ht="15">
      <c r="A95" s="485" t="s">
        <v>89</v>
      </c>
      <c r="B95" s="481"/>
      <c r="C95" s="424"/>
      <c r="D95" s="424"/>
    </row>
    <row r="96" spans="1:4" ht="15">
      <c r="A96" s="485" t="s">
        <v>90</v>
      </c>
      <c r="B96" s="481"/>
      <c r="C96" s="424"/>
      <c r="D96" s="424"/>
    </row>
    <row r="97" spans="1:4" ht="15">
      <c r="A97" s="485" t="s">
        <v>91</v>
      </c>
      <c r="B97" s="481"/>
      <c r="C97" s="424"/>
      <c r="D97" s="424"/>
    </row>
    <row r="98" spans="1:4" ht="15">
      <c r="A98" s="485" t="s">
        <v>92</v>
      </c>
      <c r="B98" s="481"/>
      <c r="C98" s="424"/>
      <c r="D98" s="424"/>
    </row>
    <row r="99" spans="1:4" ht="15">
      <c r="A99" s="485" t="s">
        <v>93</v>
      </c>
      <c r="B99" s="482" t="s">
        <v>1108</v>
      </c>
      <c r="C99" s="424"/>
      <c r="D99" s="424"/>
    </row>
    <row r="100" spans="1:4" ht="15">
      <c r="A100" s="485" t="s">
        <v>94</v>
      </c>
      <c r="B100" s="483" t="s">
        <v>931</v>
      </c>
      <c r="C100" s="472">
        <f>SUM(C70:C99)</f>
        <v>0</v>
      </c>
      <c r="D100" s="472">
        <f>SUM(D70:D99)</f>
        <v>0</v>
      </c>
    </row>
  </sheetData>
  <sheetProtection password="D05B" sheet="1" objects="1" scenarios="1"/>
  <mergeCells count="1">
    <mergeCell ref="A1:D1"/>
  </mergeCells>
  <dataValidations count="1">
    <dataValidation type="whole" allowBlank="1" showInputMessage="1" showErrorMessage="1" errorTitle="Invalid Data" error="Please only enter whole numbers." sqref="C1:D65536">
      <formula1>-9223372036854770000</formula1>
      <formula2>9223372036854770000</formula2>
    </dataValidation>
  </dataValidations>
  <printOptions horizontalCentered="1"/>
  <pageMargins left="0.75" right="0.75" top="1" bottom="1" header="0.5" footer="0.5"/>
  <pageSetup fitToHeight="3" horizontalDpi="600" verticalDpi="600" orientation="portrait" scale="79" r:id="rId1"/>
  <headerFooter alignWithMargins="0">
    <oddHeader>&amp;R&amp;"Times New Roman,Regular"&amp;10 3</oddHeader>
    <oddFooter>&amp;C&amp;"Times New Roman,Regular"&amp;10&amp;A</oddFooter>
  </headerFooter>
  <rowBreaks count="2" manualBreakCount="2">
    <brk id="35" max="255" man="1"/>
    <brk id="68" max="255" man="1"/>
  </rowBreaks>
</worksheet>
</file>

<file path=xl/worksheets/sheet30.xml><?xml version="1.0" encoding="utf-8"?>
<worksheet xmlns="http://schemas.openxmlformats.org/spreadsheetml/2006/main" xmlns:r="http://schemas.openxmlformats.org/officeDocument/2006/relationships">
  <sheetPr>
    <pageSetUpPr fitToPage="1"/>
  </sheetPr>
  <dimension ref="A1:A3"/>
  <sheetViews>
    <sheetView zoomScalePageLayoutView="0" workbookViewId="0" topLeftCell="A1">
      <selection activeCell="A4" sqref="A4"/>
    </sheetView>
  </sheetViews>
  <sheetFormatPr defaultColWidth="9.00390625" defaultRowHeight="15"/>
  <cols>
    <col min="1" max="1" width="80.57421875" style="419" customWidth="1"/>
    <col min="2" max="16384" width="9.00390625" style="1" customWidth="1"/>
  </cols>
  <sheetData>
    <row r="1" ht="34.5" customHeight="1">
      <c r="A1" s="400" t="str">
        <f>Cover!C23&amp;Cover!C24&amp;Cover!C25&amp;Cover!C26</f>
        <v>QUARTERLY REPORT</v>
      </c>
    </row>
    <row r="2" ht="12.75">
      <c r="A2" s="440"/>
    </row>
    <row r="3" ht="12.75">
      <c r="A3" s="441" t="s">
        <v>1103</v>
      </c>
    </row>
  </sheetData>
  <sheetProtection password="D05B" sheet="1" objects="1" scenarios="1"/>
  <printOptions horizontalCentered="1"/>
  <pageMargins left="0.75" right="0.75" top="1" bottom="1" header="0.5" footer="0.5"/>
  <pageSetup fitToHeight="1" fitToWidth="1" horizontalDpi="600" verticalDpi="600" orientation="portrait" r:id="rId1"/>
  <headerFooter alignWithMargins="0">
    <oddHeader>&amp;R&amp;"Times New Roman,Regular"&amp;10 30</oddHeader>
    <oddFooter>&amp;C&amp;"Times New Roman,Regular"&amp;10&amp;A</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A3"/>
  <sheetViews>
    <sheetView zoomScalePageLayoutView="0" workbookViewId="0" topLeftCell="A1">
      <selection activeCell="A4" sqref="A4"/>
    </sheetView>
  </sheetViews>
  <sheetFormatPr defaultColWidth="9.00390625" defaultRowHeight="15"/>
  <cols>
    <col min="1" max="1" width="80.57421875" style="419" customWidth="1"/>
    <col min="2" max="16384" width="9.00390625" style="1" customWidth="1"/>
  </cols>
  <sheetData>
    <row r="1" ht="34.5" customHeight="1">
      <c r="A1" s="400" t="str">
        <f>Cover!C23&amp;Cover!C24&amp;Cover!C25&amp;Cover!C26</f>
        <v>QUARTERLY REPORT</v>
      </c>
    </row>
    <row r="2" ht="12.75">
      <c r="A2" s="440"/>
    </row>
    <row r="3" ht="12.75">
      <c r="A3" s="441" t="s">
        <v>1104</v>
      </c>
    </row>
  </sheetData>
  <sheetProtection password="D05B" sheet="1" objects="1" scenarios="1"/>
  <printOptions horizontalCentered="1"/>
  <pageMargins left="0.75" right="0.75" top="1" bottom="1" header="0.5" footer="0.5"/>
  <pageSetup fitToHeight="1" fitToWidth="1" horizontalDpi="600" verticalDpi="600" orientation="portrait" r:id="rId1"/>
  <headerFooter alignWithMargins="0">
    <oddHeader>&amp;R&amp;"Times New Roman,Regular"&amp;10 31</oddHeader>
    <oddFooter>&amp;C&amp;"Times New Roman,Regular"&amp;10&amp;A</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A3"/>
  <sheetViews>
    <sheetView zoomScalePageLayoutView="0" workbookViewId="0" topLeftCell="A1">
      <selection activeCell="A4" sqref="A4"/>
    </sheetView>
  </sheetViews>
  <sheetFormatPr defaultColWidth="9.00390625" defaultRowHeight="15"/>
  <cols>
    <col min="1" max="1" width="80.57421875" style="419" customWidth="1"/>
    <col min="2" max="16384" width="9.00390625" style="1" customWidth="1"/>
  </cols>
  <sheetData>
    <row r="1" ht="34.5" customHeight="1">
      <c r="A1" s="400" t="str">
        <f>Cover!C23&amp;Cover!C24&amp;Cover!C25&amp;Cover!C26</f>
        <v>QUARTERLY REPORT</v>
      </c>
    </row>
    <row r="2" ht="12.75">
      <c r="A2" s="440"/>
    </row>
    <row r="3" ht="12.75">
      <c r="A3" s="441" t="s">
        <v>1105</v>
      </c>
    </row>
  </sheetData>
  <sheetProtection password="D05B" sheet="1" objects="1" scenarios="1"/>
  <printOptions horizontalCentered="1"/>
  <pageMargins left="0.75" right="0.75" top="1" bottom="1" header="0.5" footer="0.5"/>
  <pageSetup fitToHeight="1" fitToWidth="1" horizontalDpi="600" verticalDpi="600" orientation="portrait" r:id="rId1"/>
  <headerFooter alignWithMargins="0">
    <oddHeader>&amp;R&amp;"Times New Roman,Regular"&amp;10 32</oddHeader>
    <oddFooter>&amp;C&amp;"Times New Roman,Regular"&amp;10&amp;A</oddFooter>
  </headerFooter>
</worksheet>
</file>

<file path=xl/worksheets/sheet4.xml><?xml version="1.0" encoding="utf-8"?>
<worksheet xmlns="http://schemas.openxmlformats.org/spreadsheetml/2006/main" xmlns:r="http://schemas.openxmlformats.org/officeDocument/2006/relationships">
  <sheetPr codeName="Sheet41">
    <pageSetUpPr fitToPage="1"/>
  </sheetPr>
  <dimension ref="A1:AD38"/>
  <sheetViews>
    <sheetView zoomScalePageLayoutView="0" workbookViewId="0" topLeftCell="A1">
      <selection activeCell="E9" sqref="E9"/>
    </sheetView>
  </sheetViews>
  <sheetFormatPr defaultColWidth="10.28125" defaultRowHeight="15"/>
  <cols>
    <col min="1" max="1" width="1.57421875" style="197" customWidth="1"/>
    <col min="2" max="2" width="5.57421875" style="197" customWidth="1"/>
    <col min="3" max="3" width="1.8515625" style="197" customWidth="1"/>
    <col min="4" max="4" width="41.00390625" style="197" customWidth="1"/>
    <col min="5" max="7" width="12.57421875" style="197" customWidth="1"/>
    <col min="8" max="26" width="10.28125" style="197" customWidth="1"/>
    <col min="27" max="27" width="20.28125" style="197" hidden="1" customWidth="1"/>
    <col min="28" max="28" width="15.28125" style="197" hidden="1" customWidth="1"/>
    <col min="29" max="29" width="15.00390625" style="197" hidden="1" customWidth="1"/>
    <col min="30" max="30" width="17.7109375" style="197" hidden="1" customWidth="1"/>
    <col min="31" max="16384" width="10.28125" style="197" customWidth="1"/>
  </cols>
  <sheetData>
    <row r="1" spans="1:7" ht="34.5" customHeight="1">
      <c r="A1" s="547" t="str">
        <f>Cover!C23&amp;Cover!C24&amp;Cover!C25&amp;Cover!C26</f>
        <v>QUARTERLY REPORT</v>
      </c>
      <c r="B1" s="547"/>
      <c r="C1" s="547"/>
      <c r="D1" s="547"/>
      <c r="E1" s="547"/>
      <c r="F1" s="547"/>
      <c r="G1" s="547"/>
    </row>
    <row r="2" ht="15" customHeight="1"/>
    <row r="3" spans="1:7" ht="15" customHeight="1">
      <c r="A3" s="540" t="s">
        <v>764</v>
      </c>
      <c r="B3" s="540"/>
      <c r="C3" s="540"/>
      <c r="D3" s="540"/>
      <c r="E3" s="540"/>
      <c r="F3" s="540"/>
      <c r="G3" s="540"/>
    </row>
    <row r="4" spans="1:7" ht="15" customHeight="1">
      <c r="A4" s="228"/>
      <c r="B4" s="198"/>
      <c r="C4" s="198"/>
      <c r="D4" s="469">
        <v>1</v>
      </c>
      <c r="E4" s="199">
        <v>2</v>
      </c>
      <c r="F4" s="241">
        <v>3</v>
      </c>
      <c r="G4" s="199">
        <v>4</v>
      </c>
    </row>
    <row r="5" spans="1:7" ht="14.25" customHeight="1">
      <c r="A5" s="257"/>
      <c r="B5" s="242"/>
      <c r="C5" s="242"/>
      <c r="D5" s="256"/>
      <c r="E5" s="544"/>
      <c r="F5" s="545"/>
      <c r="G5" s="546"/>
    </row>
    <row r="6" spans="1:7" ht="14.25" customHeight="1">
      <c r="A6" s="257"/>
      <c r="B6" s="242"/>
      <c r="C6" s="242"/>
      <c r="D6" s="242"/>
      <c r="E6" s="258"/>
      <c r="F6" s="259" t="s">
        <v>901</v>
      </c>
      <c r="G6" s="203"/>
    </row>
    <row r="7" spans="1:7" ht="15" customHeight="1">
      <c r="A7" s="260"/>
      <c r="D7" s="261"/>
      <c r="E7" s="262"/>
      <c r="F7" s="263" t="s">
        <v>765</v>
      </c>
      <c r="G7" s="263" t="s">
        <v>1087</v>
      </c>
    </row>
    <row r="8" spans="1:30" ht="15" customHeight="1">
      <c r="A8" s="201" t="s">
        <v>766</v>
      </c>
      <c r="E8" s="202" t="s">
        <v>929</v>
      </c>
      <c r="F8" s="203" t="s">
        <v>929</v>
      </c>
      <c r="G8" s="203" t="s">
        <v>931</v>
      </c>
      <c r="AA8" s="197" t="s">
        <v>642</v>
      </c>
      <c r="AB8" s="197" t="s">
        <v>643</v>
      </c>
      <c r="AC8" s="197" t="s">
        <v>644</v>
      </c>
      <c r="AD8" s="197" t="s">
        <v>645</v>
      </c>
    </row>
    <row r="9" spans="1:27" ht="15" customHeight="1">
      <c r="A9" s="204"/>
      <c r="B9" s="205" t="s">
        <v>858</v>
      </c>
      <c r="C9" s="205"/>
      <c r="D9" s="206" t="s">
        <v>902</v>
      </c>
      <c r="E9" s="264"/>
      <c r="F9" s="513">
        <v>0</v>
      </c>
      <c r="G9" s="238">
        <f>SUM(E9:F9)</f>
        <v>0</v>
      </c>
      <c r="AA9" s="197" t="s">
        <v>646</v>
      </c>
    </row>
    <row r="10" spans="1:27" ht="15" customHeight="1">
      <c r="A10" s="204"/>
      <c r="B10" s="207" t="s">
        <v>859</v>
      </c>
      <c r="C10" s="207"/>
      <c r="D10" s="208" t="s">
        <v>903</v>
      </c>
      <c r="E10" s="265"/>
      <c r="F10" s="514">
        <v>0</v>
      </c>
      <c r="G10" s="238">
        <f aca="true" t="shared" si="0" ref="G10:G19">SUM(E10:F10)</f>
        <v>0</v>
      </c>
      <c r="AA10" s="197" t="s">
        <v>647</v>
      </c>
    </row>
    <row r="11" spans="1:28" ht="15" customHeight="1">
      <c r="A11" s="204"/>
      <c r="B11" s="207" t="s">
        <v>860</v>
      </c>
      <c r="C11" s="207"/>
      <c r="D11" s="208" t="s">
        <v>904</v>
      </c>
      <c r="E11" s="265"/>
      <c r="F11" s="266"/>
      <c r="G11" s="238">
        <f t="shared" si="0"/>
        <v>0</v>
      </c>
      <c r="AA11" s="197" t="s">
        <v>648</v>
      </c>
      <c r="AB11" s="197" t="s">
        <v>649</v>
      </c>
    </row>
    <row r="12" spans="1:28" ht="15" customHeight="1">
      <c r="A12" s="204"/>
      <c r="B12" s="207" t="s">
        <v>861</v>
      </c>
      <c r="C12" s="207"/>
      <c r="D12" s="208" t="s">
        <v>905</v>
      </c>
      <c r="E12" s="265"/>
      <c r="F12" s="266"/>
      <c r="G12" s="238">
        <f t="shared" si="0"/>
        <v>0</v>
      </c>
      <c r="AA12" s="197" t="s">
        <v>650</v>
      </c>
      <c r="AB12" s="197" t="s">
        <v>651</v>
      </c>
    </row>
    <row r="13" spans="1:28" ht="15" customHeight="1">
      <c r="A13" s="204"/>
      <c r="B13" s="207" t="s">
        <v>862</v>
      </c>
      <c r="C13" s="207"/>
      <c r="D13" s="208" t="s">
        <v>906</v>
      </c>
      <c r="E13" s="265"/>
      <c r="F13" s="266"/>
      <c r="G13" s="238">
        <f t="shared" si="0"/>
        <v>0</v>
      </c>
      <c r="AA13" s="197" t="s">
        <v>652</v>
      </c>
      <c r="AB13" s="197" t="s">
        <v>653</v>
      </c>
    </row>
    <row r="14" spans="1:28" ht="15" customHeight="1">
      <c r="A14" s="204"/>
      <c r="B14" s="207" t="s">
        <v>863</v>
      </c>
      <c r="C14" s="207"/>
      <c r="D14" s="208" t="s">
        <v>907</v>
      </c>
      <c r="E14" s="265"/>
      <c r="F14" s="266"/>
      <c r="G14" s="238">
        <f t="shared" si="0"/>
        <v>0</v>
      </c>
      <c r="AA14" s="197" t="s">
        <v>654</v>
      </c>
      <c r="AB14" s="197" t="s">
        <v>655</v>
      </c>
    </row>
    <row r="15" spans="1:28" ht="15" customHeight="1">
      <c r="A15" s="204"/>
      <c r="B15" s="207" t="s">
        <v>864</v>
      </c>
      <c r="C15" s="207"/>
      <c r="D15" s="208" t="s">
        <v>908</v>
      </c>
      <c r="E15" s="265"/>
      <c r="F15" s="266"/>
      <c r="G15" s="238">
        <f t="shared" si="0"/>
        <v>0</v>
      </c>
      <c r="AA15" s="197" t="s">
        <v>656</v>
      </c>
      <c r="AB15" s="197" t="s">
        <v>657</v>
      </c>
    </row>
    <row r="16" spans="1:27" ht="15" customHeight="1">
      <c r="A16" s="204"/>
      <c r="B16" s="207" t="s">
        <v>865</v>
      </c>
      <c r="C16" s="207"/>
      <c r="D16" s="208" t="s">
        <v>909</v>
      </c>
      <c r="E16" s="265"/>
      <c r="F16" s="514">
        <v>0</v>
      </c>
      <c r="G16" s="238">
        <f t="shared" si="0"/>
        <v>0</v>
      </c>
      <c r="AA16" s="197" t="s">
        <v>658</v>
      </c>
    </row>
    <row r="17" spans="1:27" ht="15" customHeight="1">
      <c r="A17" s="204"/>
      <c r="B17" s="207" t="s">
        <v>866</v>
      </c>
      <c r="C17" s="207"/>
      <c r="D17" s="208" t="s">
        <v>910</v>
      </c>
      <c r="E17" s="265"/>
      <c r="F17" s="514">
        <v>0</v>
      </c>
      <c r="G17" s="238">
        <f t="shared" si="0"/>
        <v>0</v>
      </c>
      <c r="AA17" s="197" t="s">
        <v>659</v>
      </c>
    </row>
    <row r="18" spans="1:27" ht="15" customHeight="1">
      <c r="A18" s="204"/>
      <c r="B18" s="207" t="s">
        <v>867</v>
      </c>
      <c r="C18" s="207"/>
      <c r="D18" s="208" t="s">
        <v>911</v>
      </c>
      <c r="E18" s="265"/>
      <c r="F18" s="514">
        <v>0</v>
      </c>
      <c r="G18" s="238">
        <f t="shared" si="0"/>
        <v>0</v>
      </c>
      <c r="AA18" s="197" t="s">
        <v>660</v>
      </c>
    </row>
    <row r="19" spans="1:28" ht="15" customHeight="1">
      <c r="A19" s="204"/>
      <c r="B19" s="209" t="s">
        <v>869</v>
      </c>
      <c r="C19" s="209"/>
      <c r="D19" s="210" t="s">
        <v>912</v>
      </c>
      <c r="E19" s="267">
        <f>'1B - Write-Ins'!C34</f>
        <v>0</v>
      </c>
      <c r="F19" s="267">
        <f>'1B - Write-Ins'!D34</f>
        <v>0</v>
      </c>
      <c r="G19" s="238">
        <f t="shared" si="0"/>
        <v>0</v>
      </c>
      <c r="AA19" s="197" t="s">
        <v>665</v>
      </c>
      <c r="AB19" s="197" t="s">
        <v>666</v>
      </c>
    </row>
    <row r="20" spans="1:28" ht="15" customHeight="1">
      <c r="A20" s="232"/>
      <c r="B20" s="212" t="s">
        <v>876</v>
      </c>
      <c r="C20" s="212"/>
      <c r="D20" s="213" t="s">
        <v>913</v>
      </c>
      <c r="E20" s="236">
        <f>SUM(E9:E19)</f>
        <v>0</v>
      </c>
      <c r="F20" s="236">
        <f>SUM(F9:F19)</f>
        <v>0</v>
      </c>
      <c r="G20" s="236">
        <f>SUM(G9:G19)</f>
        <v>0</v>
      </c>
      <c r="AA20" s="197" t="s">
        <v>668</v>
      </c>
      <c r="AB20" s="197" t="s">
        <v>669</v>
      </c>
    </row>
    <row r="21" spans="1:7" ht="15" customHeight="1">
      <c r="A21" s="201" t="s">
        <v>767</v>
      </c>
      <c r="B21" s="214"/>
      <c r="C21" s="214"/>
      <c r="E21" s="268"/>
      <c r="F21" s="233"/>
      <c r="G21" s="233"/>
    </row>
    <row r="22" spans="1:27" ht="15" customHeight="1">
      <c r="A22" s="204"/>
      <c r="B22" s="205" t="s">
        <v>877</v>
      </c>
      <c r="C22" s="205"/>
      <c r="D22" s="206" t="s">
        <v>914</v>
      </c>
      <c r="E22" s="264"/>
      <c r="F22" s="513">
        <v>0</v>
      </c>
      <c r="G22" s="238">
        <f>SUM(E22:F22)</f>
        <v>0</v>
      </c>
      <c r="AA22" s="197" t="s">
        <v>661</v>
      </c>
    </row>
    <row r="23" spans="1:27" ht="15" customHeight="1">
      <c r="A23" s="204"/>
      <c r="B23" s="207" t="s">
        <v>878</v>
      </c>
      <c r="C23" s="207"/>
      <c r="D23" s="208" t="s">
        <v>915</v>
      </c>
      <c r="E23" s="265"/>
      <c r="F23" s="514">
        <v>0</v>
      </c>
      <c r="G23" s="238">
        <f>SUM(E23:F23)</f>
        <v>0</v>
      </c>
      <c r="AA23" s="197" t="s">
        <v>662</v>
      </c>
    </row>
    <row r="24" spans="1:27" ht="15" customHeight="1">
      <c r="A24" s="204"/>
      <c r="B24" s="207" t="s">
        <v>879</v>
      </c>
      <c r="C24" s="207"/>
      <c r="D24" s="208" t="s">
        <v>916</v>
      </c>
      <c r="E24" s="265"/>
      <c r="F24" s="514">
        <v>0</v>
      </c>
      <c r="G24" s="238">
        <f>SUM(E24:F24)</f>
        <v>0</v>
      </c>
      <c r="AA24" s="197" t="s">
        <v>663</v>
      </c>
    </row>
    <row r="25" spans="1:27" ht="15" customHeight="1">
      <c r="A25" s="204"/>
      <c r="B25" s="207" t="s">
        <v>880</v>
      </c>
      <c r="C25" s="207"/>
      <c r="D25" s="208" t="s">
        <v>917</v>
      </c>
      <c r="E25" s="265"/>
      <c r="F25" s="514">
        <v>0</v>
      </c>
      <c r="G25" s="238">
        <f>SUM(E25:F25)</f>
        <v>0</v>
      </c>
      <c r="AA25" s="197" t="s">
        <v>664</v>
      </c>
    </row>
    <row r="26" spans="1:27" ht="15" customHeight="1">
      <c r="A26" s="204"/>
      <c r="B26" s="209" t="s">
        <v>881</v>
      </c>
      <c r="C26" s="209"/>
      <c r="D26" s="210" t="s">
        <v>918</v>
      </c>
      <c r="E26" s="267">
        <f>'1B - Write-Ins'!C67</f>
        <v>0</v>
      </c>
      <c r="F26" s="421">
        <f>'1B - Write-Ins'!D67</f>
        <v>0</v>
      </c>
      <c r="G26" s="238">
        <f>SUM(E26:F26)</f>
        <v>0</v>
      </c>
      <c r="AA26" s="197" t="s">
        <v>667</v>
      </c>
    </row>
    <row r="27" spans="1:27" ht="15" customHeight="1">
      <c r="A27" s="232"/>
      <c r="B27" s="212" t="s">
        <v>882</v>
      </c>
      <c r="C27" s="212"/>
      <c r="D27" s="213" t="s">
        <v>919</v>
      </c>
      <c r="E27" s="269">
        <f>SUM(E22:E26)</f>
        <v>0</v>
      </c>
      <c r="F27" s="269">
        <f>SUM(F22:F26)</f>
        <v>0</v>
      </c>
      <c r="G27" s="236">
        <f>SUM(G22:G26)</f>
        <v>0</v>
      </c>
      <c r="AA27" s="197" t="s">
        <v>670</v>
      </c>
    </row>
    <row r="28" spans="1:28" ht="15" customHeight="1">
      <c r="A28" s="270"/>
      <c r="B28" s="271" t="s">
        <v>891</v>
      </c>
      <c r="C28" s="272"/>
      <c r="D28" s="273" t="s">
        <v>920</v>
      </c>
      <c r="E28" s="274">
        <f>SUM(E20,E27)</f>
        <v>0</v>
      </c>
      <c r="F28" s="274">
        <f>SUM(F20,F27)</f>
        <v>0</v>
      </c>
      <c r="G28" s="236">
        <f>SUM(G20,G27)</f>
        <v>0</v>
      </c>
      <c r="AA28" s="197" t="s">
        <v>671</v>
      </c>
      <c r="AB28" s="197" t="s">
        <v>672</v>
      </c>
    </row>
    <row r="29" spans="1:28" ht="15" customHeight="1">
      <c r="A29" s="201" t="s">
        <v>932</v>
      </c>
      <c r="B29" s="214"/>
      <c r="C29" s="214"/>
      <c r="E29" s="268"/>
      <c r="F29" s="233"/>
      <c r="G29" s="233"/>
      <c r="AA29" s="197" t="s">
        <v>731</v>
      </c>
      <c r="AB29" s="197" t="s">
        <v>732</v>
      </c>
    </row>
    <row r="30" spans="1:27" ht="15" customHeight="1">
      <c r="A30" s="204"/>
      <c r="B30" s="205" t="s">
        <v>892</v>
      </c>
      <c r="C30" s="205"/>
      <c r="D30" s="206" t="s">
        <v>921</v>
      </c>
      <c r="E30" s="505">
        <v>0</v>
      </c>
      <c r="F30" s="506">
        <v>0</v>
      </c>
      <c r="G30" s="398"/>
      <c r="AA30" s="197" t="s">
        <v>721</v>
      </c>
    </row>
    <row r="31" spans="1:27" ht="15" customHeight="1">
      <c r="A31" s="204"/>
      <c r="B31" s="207" t="s">
        <v>893</v>
      </c>
      <c r="C31" s="207"/>
      <c r="D31" s="208" t="s">
        <v>922</v>
      </c>
      <c r="E31" s="507">
        <v>0</v>
      </c>
      <c r="F31" s="508">
        <v>0</v>
      </c>
      <c r="G31" s="398"/>
      <c r="AA31" s="197" t="s">
        <v>722</v>
      </c>
    </row>
    <row r="32" spans="1:27" ht="15" customHeight="1">
      <c r="A32" s="204"/>
      <c r="B32" s="207" t="s">
        <v>894</v>
      </c>
      <c r="C32" s="207"/>
      <c r="D32" s="208" t="s">
        <v>923</v>
      </c>
      <c r="E32" s="507">
        <v>0</v>
      </c>
      <c r="F32" s="508">
        <v>0</v>
      </c>
      <c r="G32" s="398"/>
      <c r="AA32" s="197" t="s">
        <v>723</v>
      </c>
    </row>
    <row r="33" spans="1:27" ht="15" customHeight="1">
      <c r="A33" s="204"/>
      <c r="B33" s="207" t="s">
        <v>895</v>
      </c>
      <c r="C33" s="207"/>
      <c r="D33" s="208" t="s">
        <v>924</v>
      </c>
      <c r="E33" s="507">
        <v>0</v>
      </c>
      <c r="F33" s="508">
        <v>0</v>
      </c>
      <c r="G33" s="398"/>
      <c r="AA33" s="197" t="s">
        <v>724</v>
      </c>
    </row>
    <row r="34" spans="1:27" ht="15" customHeight="1">
      <c r="A34" s="204"/>
      <c r="B34" s="207" t="s">
        <v>896</v>
      </c>
      <c r="C34" s="207"/>
      <c r="D34" s="208" t="s">
        <v>925</v>
      </c>
      <c r="E34" s="507">
        <v>0</v>
      </c>
      <c r="F34" s="508">
        <v>0</v>
      </c>
      <c r="G34" s="398"/>
      <c r="AA34" s="197" t="s">
        <v>725</v>
      </c>
    </row>
    <row r="35" spans="1:27" ht="15" customHeight="1">
      <c r="A35" s="204"/>
      <c r="B35" s="209" t="s">
        <v>897</v>
      </c>
      <c r="C35" s="209"/>
      <c r="D35" s="210" t="s">
        <v>926</v>
      </c>
      <c r="E35" s="509">
        <v>0</v>
      </c>
      <c r="F35" s="510">
        <v>0</v>
      </c>
      <c r="G35" s="238">
        <f>'1B - Write-Ins'!C100</f>
        <v>0</v>
      </c>
      <c r="AA35" s="197" t="s">
        <v>728</v>
      </c>
    </row>
    <row r="36" spans="1:27" ht="15" customHeight="1">
      <c r="A36" s="232"/>
      <c r="B36" s="219" t="s">
        <v>898</v>
      </c>
      <c r="C36" s="219"/>
      <c r="D36" s="220" t="s">
        <v>927</v>
      </c>
      <c r="E36" s="511">
        <v>0</v>
      </c>
      <c r="F36" s="512">
        <v>0</v>
      </c>
      <c r="G36" s="239">
        <f>SUM(G30:G35)</f>
        <v>0</v>
      </c>
      <c r="AA36" s="197" t="s">
        <v>730</v>
      </c>
    </row>
    <row r="37" spans="1:7" ht="15" customHeight="1" thickBot="1">
      <c r="A37" s="234"/>
      <c r="B37" s="221" t="s">
        <v>899</v>
      </c>
      <c r="C37" s="221"/>
      <c r="D37" s="222" t="s">
        <v>928</v>
      </c>
      <c r="E37" s="240">
        <f>SUM(E28,E36)</f>
        <v>0</v>
      </c>
      <c r="F37" s="240">
        <f>SUM(F28,F36)</f>
        <v>0</v>
      </c>
      <c r="G37" s="240">
        <f>SUM(G28,G36)</f>
        <v>0</v>
      </c>
    </row>
    <row r="38" ht="13.5" thickTop="1">
      <c r="G38" s="275"/>
    </row>
  </sheetData>
  <sheetProtection password="D05B" sheet="1" objects="1" scenarios="1"/>
  <mergeCells count="3">
    <mergeCell ref="A3:G3"/>
    <mergeCell ref="E5:G5"/>
    <mergeCell ref="A1:G1"/>
  </mergeCells>
  <dataValidations count="1">
    <dataValidation type="whole" allowBlank="1" showInputMessage="1" showErrorMessage="1" errorTitle="Invalid Data" error="Please only enter whole numbers." sqref="E9:E18 F15 F14 F13 F12 F11 E22 E23 E24 E25 G30 G31 G32 G33 G34">
      <formula1>-9223372036854770000</formula1>
      <formula2>9223372036854770000</formula2>
    </dataValidation>
  </dataValidations>
  <printOptions horizontalCentered="1"/>
  <pageMargins left="0.75" right="0.75" top="1" bottom="1" header="0.5" footer="0.5"/>
  <pageSetup fitToHeight="1" fitToWidth="1" horizontalDpi="600" verticalDpi="600" orientation="portrait" r:id="rId2"/>
  <headerFooter alignWithMargins="0">
    <oddHeader>&amp;R&amp;"Times New Roman,Regular"&amp;10 4</oddHeader>
    <oddFooter>&amp;C&amp;"Times New Roman,Regular"&amp;10&amp;A</oddFooter>
  </headerFooter>
  <drawing r:id="rId1"/>
</worksheet>
</file>

<file path=xl/worksheets/sheet5.xml><?xml version="1.0" encoding="utf-8"?>
<worksheet xmlns="http://schemas.openxmlformats.org/spreadsheetml/2006/main" xmlns:r="http://schemas.openxmlformats.org/officeDocument/2006/relationships">
  <dimension ref="A1:D100"/>
  <sheetViews>
    <sheetView zoomScalePageLayoutView="0" workbookViewId="0" topLeftCell="A1">
      <selection activeCell="B4" sqref="B4"/>
    </sheetView>
  </sheetViews>
  <sheetFormatPr defaultColWidth="9.00390625" defaultRowHeight="15"/>
  <cols>
    <col min="1" max="1" width="5.57421875" style="487" customWidth="1"/>
    <col min="2" max="2" width="65.57421875" style="1" customWidth="1"/>
    <col min="3" max="4" width="15.57421875" style="1" customWidth="1"/>
    <col min="5" max="16384" width="9.00390625" style="1" customWidth="1"/>
  </cols>
  <sheetData>
    <row r="1" spans="1:4" ht="34.5" customHeight="1">
      <c r="A1" s="542" t="str">
        <f>Cover!C23&amp;Cover!C24&amp;Cover!C25&amp;Cover!C26</f>
        <v>QUARTERLY REPORT</v>
      </c>
      <c r="B1" s="543"/>
      <c r="C1" s="543"/>
      <c r="D1" s="543"/>
    </row>
    <row r="3" spans="1:4" ht="49.5" customHeight="1">
      <c r="A3" s="488"/>
      <c r="B3" s="470" t="s">
        <v>1051</v>
      </c>
      <c r="C3" s="2" t="s">
        <v>929</v>
      </c>
      <c r="D3" s="2" t="s">
        <v>930</v>
      </c>
    </row>
    <row r="4" spans="1:4" ht="12.75">
      <c r="A4" s="485" t="s">
        <v>126</v>
      </c>
      <c r="B4" s="419"/>
      <c r="C4" s="424"/>
      <c r="D4" s="424"/>
    </row>
    <row r="5" spans="1:4" ht="12.75">
      <c r="A5" s="485" t="s">
        <v>127</v>
      </c>
      <c r="B5" s="419"/>
      <c r="C5" s="424"/>
      <c r="D5" s="424"/>
    </row>
    <row r="6" spans="1:4" ht="12.75">
      <c r="A6" s="485" t="s">
        <v>128</v>
      </c>
      <c r="B6" s="419"/>
      <c r="C6" s="424"/>
      <c r="D6" s="424"/>
    </row>
    <row r="7" spans="1:4" ht="12.75">
      <c r="A7" s="485" t="s">
        <v>129</v>
      </c>
      <c r="B7" s="419"/>
      <c r="C7" s="424"/>
      <c r="D7" s="424"/>
    </row>
    <row r="8" spans="1:4" ht="12.75">
      <c r="A8" s="485" t="s">
        <v>130</v>
      </c>
      <c r="B8" s="419"/>
      <c r="C8" s="424"/>
      <c r="D8" s="424"/>
    </row>
    <row r="9" spans="1:4" ht="12.75">
      <c r="A9" s="485" t="s">
        <v>131</v>
      </c>
      <c r="B9" s="419"/>
      <c r="C9" s="424"/>
      <c r="D9" s="424"/>
    </row>
    <row r="10" spans="1:4" ht="12.75">
      <c r="A10" s="485" t="s">
        <v>132</v>
      </c>
      <c r="B10" s="419"/>
      <c r="C10" s="424"/>
      <c r="D10" s="424"/>
    </row>
    <row r="11" spans="1:4" ht="12.75">
      <c r="A11" s="485" t="s">
        <v>133</v>
      </c>
      <c r="B11" s="419"/>
      <c r="C11" s="424"/>
      <c r="D11" s="424"/>
    </row>
    <row r="12" spans="1:4" ht="12.75">
      <c r="A12" s="485" t="s">
        <v>134</v>
      </c>
      <c r="B12" s="419"/>
      <c r="C12" s="424"/>
      <c r="D12" s="424"/>
    </row>
    <row r="13" spans="1:4" ht="12.75">
      <c r="A13" s="485" t="s">
        <v>135</v>
      </c>
      <c r="B13" s="419"/>
      <c r="C13" s="424"/>
      <c r="D13" s="424"/>
    </row>
    <row r="14" spans="1:4" ht="12.75">
      <c r="A14" s="485" t="s">
        <v>136</v>
      </c>
      <c r="B14" s="419"/>
      <c r="C14" s="424"/>
      <c r="D14" s="424"/>
    </row>
    <row r="15" spans="1:4" ht="12.75">
      <c r="A15" s="485" t="s">
        <v>137</v>
      </c>
      <c r="B15" s="419"/>
      <c r="C15" s="424"/>
      <c r="D15" s="424"/>
    </row>
    <row r="16" spans="1:4" ht="12.75">
      <c r="A16" s="485" t="s">
        <v>138</v>
      </c>
      <c r="B16" s="419"/>
      <c r="C16" s="424"/>
      <c r="D16" s="424"/>
    </row>
    <row r="17" spans="1:4" ht="12.75">
      <c r="A17" s="485" t="s">
        <v>139</v>
      </c>
      <c r="B17" s="419"/>
      <c r="C17" s="424"/>
      <c r="D17" s="424"/>
    </row>
    <row r="18" spans="1:4" ht="12.75">
      <c r="A18" s="485" t="s">
        <v>140</v>
      </c>
      <c r="B18" s="419"/>
      <c r="C18" s="424"/>
      <c r="D18" s="424"/>
    </row>
    <row r="19" spans="1:4" ht="12.75">
      <c r="A19" s="485" t="s">
        <v>141</v>
      </c>
      <c r="B19" s="419"/>
      <c r="C19" s="424"/>
      <c r="D19" s="424"/>
    </row>
    <row r="20" spans="1:4" ht="12.75">
      <c r="A20" s="485" t="s">
        <v>142</v>
      </c>
      <c r="B20" s="419"/>
      <c r="C20" s="424"/>
      <c r="D20" s="424"/>
    </row>
    <row r="21" spans="1:4" ht="12.75">
      <c r="A21" s="485" t="s">
        <v>143</v>
      </c>
      <c r="B21" s="419"/>
      <c r="C21" s="424"/>
      <c r="D21" s="424"/>
    </row>
    <row r="22" spans="1:4" ht="12.75">
      <c r="A22" s="485" t="s">
        <v>144</v>
      </c>
      <c r="B22" s="419"/>
      <c r="C22" s="424"/>
      <c r="D22" s="424"/>
    </row>
    <row r="23" spans="1:4" ht="12.75">
      <c r="A23" s="485" t="s">
        <v>145</v>
      </c>
      <c r="B23" s="419"/>
      <c r="C23" s="424"/>
      <c r="D23" s="424"/>
    </row>
    <row r="24" spans="1:4" ht="12.75">
      <c r="A24" s="485" t="s">
        <v>146</v>
      </c>
      <c r="B24" s="419"/>
      <c r="C24" s="424"/>
      <c r="D24" s="424"/>
    </row>
    <row r="25" spans="1:4" ht="12.75">
      <c r="A25" s="485" t="s">
        <v>147</v>
      </c>
      <c r="B25" s="419"/>
      <c r="C25" s="424"/>
      <c r="D25" s="424"/>
    </row>
    <row r="26" spans="1:4" ht="12.75">
      <c r="A26" s="485" t="s">
        <v>148</v>
      </c>
      <c r="B26" s="419"/>
      <c r="C26" s="424"/>
      <c r="D26" s="424"/>
    </row>
    <row r="27" spans="1:4" ht="12.75">
      <c r="A27" s="485" t="s">
        <v>149</v>
      </c>
      <c r="B27" s="419"/>
      <c r="C27" s="424"/>
      <c r="D27" s="424"/>
    </row>
    <row r="28" spans="1:4" ht="12.75">
      <c r="A28" s="485" t="s">
        <v>150</v>
      </c>
      <c r="B28" s="419"/>
      <c r="C28" s="424"/>
      <c r="D28" s="424"/>
    </row>
    <row r="29" spans="1:4" ht="12.75">
      <c r="A29" s="485" t="s">
        <v>151</v>
      </c>
      <c r="B29" s="419"/>
      <c r="C29" s="424"/>
      <c r="D29" s="424"/>
    </row>
    <row r="30" spans="1:4" ht="12.75">
      <c r="A30" s="485" t="s">
        <v>152</v>
      </c>
      <c r="B30" s="419"/>
      <c r="C30" s="424"/>
      <c r="D30" s="424"/>
    </row>
    <row r="31" spans="1:4" ht="12.75">
      <c r="A31" s="485" t="s">
        <v>153</v>
      </c>
      <c r="B31" s="419"/>
      <c r="C31" s="424"/>
      <c r="D31" s="424"/>
    </row>
    <row r="32" spans="1:4" ht="12.75">
      <c r="A32" s="485" t="s">
        <v>154</v>
      </c>
      <c r="B32" s="419"/>
      <c r="C32" s="424"/>
      <c r="D32" s="424"/>
    </row>
    <row r="33" spans="1:4" ht="12.75">
      <c r="A33" s="485" t="s">
        <v>155</v>
      </c>
      <c r="B33" s="411" t="s">
        <v>1109</v>
      </c>
      <c r="C33" s="424"/>
      <c r="D33" s="424"/>
    </row>
    <row r="34" spans="1:4" ht="12.75">
      <c r="A34" s="485" t="s">
        <v>156</v>
      </c>
      <c r="B34" s="473" t="s">
        <v>931</v>
      </c>
      <c r="C34" s="413">
        <f>SUM(C4:C33)</f>
        <v>0</v>
      </c>
      <c r="D34" s="413">
        <f>SUM(D4:D33)</f>
        <v>0</v>
      </c>
    </row>
    <row r="36" spans="1:4" ht="49.5" customHeight="1">
      <c r="A36" s="488"/>
      <c r="B36" s="470" t="s">
        <v>1052</v>
      </c>
      <c r="C36" s="2" t="s">
        <v>929</v>
      </c>
      <c r="D36" s="2" t="s">
        <v>930</v>
      </c>
    </row>
    <row r="37" spans="1:4" ht="12.75">
      <c r="A37" s="485" t="s">
        <v>95</v>
      </c>
      <c r="B37" s="419"/>
      <c r="C37" s="424"/>
      <c r="D37" s="424"/>
    </row>
    <row r="38" spans="1:4" ht="12.75">
      <c r="A38" s="485" t="s">
        <v>96</v>
      </c>
      <c r="B38" s="419"/>
      <c r="C38" s="424"/>
      <c r="D38" s="424"/>
    </row>
    <row r="39" spans="1:4" ht="12.75">
      <c r="A39" s="485" t="s">
        <v>97</v>
      </c>
      <c r="B39" s="419"/>
      <c r="C39" s="424"/>
      <c r="D39" s="424"/>
    </row>
    <row r="40" spans="1:4" ht="12.75">
      <c r="A40" s="485" t="s">
        <v>98</v>
      </c>
      <c r="B40" s="419"/>
      <c r="C40" s="424"/>
      <c r="D40" s="424"/>
    </row>
    <row r="41" spans="1:4" ht="12.75">
      <c r="A41" s="485" t="s">
        <v>99</v>
      </c>
      <c r="B41" s="419"/>
      <c r="C41" s="424"/>
      <c r="D41" s="424"/>
    </row>
    <row r="42" spans="1:4" ht="12.75">
      <c r="A42" s="485" t="s">
        <v>100</v>
      </c>
      <c r="B42" s="419"/>
      <c r="C42" s="424"/>
      <c r="D42" s="424"/>
    </row>
    <row r="43" spans="1:4" ht="12.75">
      <c r="A43" s="485" t="s">
        <v>101</v>
      </c>
      <c r="B43" s="419"/>
      <c r="C43" s="424"/>
      <c r="D43" s="424"/>
    </row>
    <row r="44" spans="1:4" ht="12.75">
      <c r="A44" s="485" t="s">
        <v>102</v>
      </c>
      <c r="B44" s="419"/>
      <c r="C44" s="424"/>
      <c r="D44" s="424"/>
    </row>
    <row r="45" spans="1:4" ht="12.75">
      <c r="A45" s="485" t="s">
        <v>103</v>
      </c>
      <c r="B45" s="419"/>
      <c r="C45" s="424"/>
      <c r="D45" s="424"/>
    </row>
    <row r="46" spans="1:4" ht="12.75">
      <c r="A46" s="485" t="s">
        <v>104</v>
      </c>
      <c r="B46" s="419"/>
      <c r="C46" s="424"/>
      <c r="D46" s="424"/>
    </row>
    <row r="47" spans="1:4" ht="12.75">
      <c r="A47" s="485" t="s">
        <v>105</v>
      </c>
      <c r="B47" s="419"/>
      <c r="C47" s="424"/>
      <c r="D47" s="424"/>
    </row>
    <row r="48" spans="1:4" ht="12.75">
      <c r="A48" s="485" t="s">
        <v>106</v>
      </c>
      <c r="B48" s="419"/>
      <c r="C48" s="424"/>
      <c r="D48" s="424"/>
    </row>
    <row r="49" spans="1:4" ht="12.75">
      <c r="A49" s="485" t="s">
        <v>107</v>
      </c>
      <c r="B49" s="419"/>
      <c r="C49" s="424"/>
      <c r="D49" s="424"/>
    </row>
    <row r="50" spans="1:4" ht="12.75">
      <c r="A50" s="485" t="s">
        <v>108</v>
      </c>
      <c r="B50" s="419"/>
      <c r="C50" s="424"/>
      <c r="D50" s="424"/>
    </row>
    <row r="51" spans="1:4" ht="12.75">
      <c r="A51" s="485" t="s">
        <v>109</v>
      </c>
      <c r="B51" s="419"/>
      <c r="C51" s="424"/>
      <c r="D51" s="424"/>
    </row>
    <row r="52" spans="1:4" ht="12.75">
      <c r="A52" s="485" t="s">
        <v>110</v>
      </c>
      <c r="B52" s="419"/>
      <c r="C52" s="424"/>
      <c r="D52" s="424"/>
    </row>
    <row r="53" spans="1:4" ht="12.75">
      <c r="A53" s="485" t="s">
        <v>111</v>
      </c>
      <c r="B53" s="419"/>
      <c r="C53" s="424"/>
      <c r="D53" s="424"/>
    </row>
    <row r="54" spans="1:4" ht="12.75">
      <c r="A54" s="485" t="s">
        <v>112</v>
      </c>
      <c r="B54" s="419"/>
      <c r="C54" s="424"/>
      <c r="D54" s="424"/>
    </row>
    <row r="55" spans="1:4" ht="12.75">
      <c r="A55" s="485" t="s">
        <v>113</v>
      </c>
      <c r="B55" s="419"/>
      <c r="C55" s="424"/>
      <c r="D55" s="424"/>
    </row>
    <row r="56" spans="1:4" ht="12.75">
      <c r="A56" s="485" t="s">
        <v>114</v>
      </c>
      <c r="B56" s="419"/>
      <c r="C56" s="424"/>
      <c r="D56" s="424"/>
    </row>
    <row r="57" spans="1:4" ht="12.75">
      <c r="A57" s="485" t="s">
        <v>115</v>
      </c>
      <c r="B57" s="419"/>
      <c r="C57" s="424"/>
      <c r="D57" s="424"/>
    </row>
    <row r="58" spans="1:4" ht="12.75">
      <c r="A58" s="485" t="s">
        <v>116</v>
      </c>
      <c r="B58" s="419"/>
      <c r="C58" s="424"/>
      <c r="D58" s="424"/>
    </row>
    <row r="59" spans="1:4" ht="12.75">
      <c r="A59" s="485" t="s">
        <v>117</v>
      </c>
      <c r="B59" s="419"/>
      <c r="C59" s="424"/>
      <c r="D59" s="424"/>
    </row>
    <row r="60" spans="1:4" ht="12.75">
      <c r="A60" s="485" t="s">
        <v>118</v>
      </c>
      <c r="B60" s="419"/>
      <c r="C60" s="424"/>
      <c r="D60" s="424"/>
    </row>
    <row r="61" spans="1:4" ht="12.75">
      <c r="A61" s="485" t="s">
        <v>119</v>
      </c>
      <c r="B61" s="419"/>
      <c r="C61" s="424"/>
      <c r="D61" s="424"/>
    </row>
    <row r="62" spans="1:4" ht="12.75">
      <c r="A62" s="485" t="s">
        <v>120</v>
      </c>
      <c r="B62" s="419"/>
      <c r="C62" s="424"/>
      <c r="D62" s="424"/>
    </row>
    <row r="63" spans="1:4" ht="12.75">
      <c r="A63" s="485" t="s">
        <v>121</v>
      </c>
      <c r="B63" s="419"/>
      <c r="C63" s="424"/>
      <c r="D63" s="424"/>
    </row>
    <row r="64" spans="1:4" ht="12.75">
      <c r="A64" s="485" t="s">
        <v>122</v>
      </c>
      <c r="B64" s="419"/>
      <c r="C64" s="424"/>
      <c r="D64" s="424"/>
    </row>
    <row r="65" spans="1:4" ht="12.75">
      <c r="A65" s="485" t="s">
        <v>123</v>
      </c>
      <c r="B65" s="419"/>
      <c r="C65" s="424"/>
      <c r="D65" s="424"/>
    </row>
    <row r="66" spans="1:4" ht="12.75">
      <c r="A66" s="485" t="s">
        <v>124</v>
      </c>
      <c r="B66" s="411" t="s">
        <v>1107</v>
      </c>
      <c r="C66" s="424"/>
      <c r="D66" s="424"/>
    </row>
    <row r="67" spans="1:4" ht="12.75">
      <c r="A67" s="485" t="s">
        <v>125</v>
      </c>
      <c r="B67" s="473" t="s">
        <v>931</v>
      </c>
      <c r="C67" s="413">
        <f>SUM(C37:C66)</f>
        <v>0</v>
      </c>
      <c r="D67" s="413">
        <f>SUM(D37:D66)</f>
        <v>0</v>
      </c>
    </row>
    <row r="69" spans="1:3" ht="49.5" customHeight="1">
      <c r="A69" s="488"/>
      <c r="B69" s="470" t="s">
        <v>214</v>
      </c>
      <c r="C69" s="2" t="s">
        <v>931</v>
      </c>
    </row>
    <row r="70" spans="1:3" ht="12.75">
      <c r="A70" s="485" t="s">
        <v>64</v>
      </c>
      <c r="B70" s="419"/>
      <c r="C70" s="424"/>
    </row>
    <row r="71" spans="1:3" ht="12.75">
      <c r="A71" s="485" t="s">
        <v>65</v>
      </c>
      <c r="B71" s="419"/>
      <c r="C71" s="424"/>
    </row>
    <row r="72" spans="1:3" ht="12.75">
      <c r="A72" s="485" t="s">
        <v>66</v>
      </c>
      <c r="B72" s="419"/>
      <c r="C72" s="424"/>
    </row>
    <row r="73" spans="1:3" ht="12.75">
      <c r="A73" s="485" t="s">
        <v>67</v>
      </c>
      <c r="B73" s="419"/>
      <c r="C73" s="424"/>
    </row>
    <row r="74" spans="1:3" ht="12.75">
      <c r="A74" s="485" t="s">
        <v>68</v>
      </c>
      <c r="B74" s="419"/>
      <c r="C74" s="424"/>
    </row>
    <row r="75" spans="1:3" ht="12.75">
      <c r="A75" s="485" t="s">
        <v>69</v>
      </c>
      <c r="B75" s="419"/>
      <c r="C75" s="424"/>
    </row>
    <row r="76" spans="1:3" ht="12.75">
      <c r="A76" s="485" t="s">
        <v>70</v>
      </c>
      <c r="B76" s="419"/>
      <c r="C76" s="424"/>
    </row>
    <row r="77" spans="1:3" ht="12.75">
      <c r="A77" s="485" t="s">
        <v>71</v>
      </c>
      <c r="B77" s="419"/>
      <c r="C77" s="424"/>
    </row>
    <row r="78" spans="1:3" ht="12.75">
      <c r="A78" s="485" t="s">
        <v>72</v>
      </c>
      <c r="B78" s="419"/>
      <c r="C78" s="424"/>
    </row>
    <row r="79" spans="1:3" ht="12.75">
      <c r="A79" s="485" t="s">
        <v>73</v>
      </c>
      <c r="B79" s="419"/>
      <c r="C79" s="424"/>
    </row>
    <row r="80" spans="1:3" ht="12.75">
      <c r="A80" s="485" t="s">
        <v>74</v>
      </c>
      <c r="B80" s="419"/>
      <c r="C80" s="424"/>
    </row>
    <row r="81" spans="1:3" ht="12.75">
      <c r="A81" s="485" t="s">
        <v>75</v>
      </c>
      <c r="B81" s="419"/>
      <c r="C81" s="424"/>
    </row>
    <row r="82" spans="1:3" ht="12.75">
      <c r="A82" s="485" t="s">
        <v>76</v>
      </c>
      <c r="B82" s="419"/>
      <c r="C82" s="424"/>
    </row>
    <row r="83" spans="1:3" ht="12.75">
      <c r="A83" s="485" t="s">
        <v>77</v>
      </c>
      <c r="B83" s="419"/>
      <c r="C83" s="424"/>
    </row>
    <row r="84" spans="1:3" ht="12.75">
      <c r="A84" s="485" t="s">
        <v>78</v>
      </c>
      <c r="B84" s="419"/>
      <c r="C84" s="424"/>
    </row>
    <row r="85" spans="1:3" ht="12.75">
      <c r="A85" s="485" t="s">
        <v>79</v>
      </c>
      <c r="B85" s="419"/>
      <c r="C85" s="424"/>
    </row>
    <row r="86" spans="1:3" ht="12.75">
      <c r="A86" s="485" t="s">
        <v>80</v>
      </c>
      <c r="B86" s="419"/>
      <c r="C86" s="424"/>
    </row>
    <row r="87" spans="1:3" ht="12.75">
      <c r="A87" s="485" t="s">
        <v>81</v>
      </c>
      <c r="B87" s="419"/>
      <c r="C87" s="424"/>
    </row>
    <row r="88" spans="1:3" ht="12.75">
      <c r="A88" s="485" t="s">
        <v>82</v>
      </c>
      <c r="B88" s="419"/>
      <c r="C88" s="424"/>
    </row>
    <row r="89" spans="1:3" ht="12.75">
      <c r="A89" s="485" t="s">
        <v>83</v>
      </c>
      <c r="B89" s="419"/>
      <c r="C89" s="424"/>
    </row>
    <row r="90" spans="1:3" ht="12.75">
      <c r="A90" s="485" t="s">
        <v>84</v>
      </c>
      <c r="B90" s="419"/>
      <c r="C90" s="424"/>
    </row>
    <row r="91" spans="1:3" ht="12.75">
      <c r="A91" s="485" t="s">
        <v>85</v>
      </c>
      <c r="B91" s="419"/>
      <c r="C91" s="424"/>
    </row>
    <row r="92" spans="1:3" ht="12.75">
      <c r="A92" s="485" t="s">
        <v>86</v>
      </c>
      <c r="B92" s="419"/>
      <c r="C92" s="424"/>
    </row>
    <row r="93" spans="1:3" ht="12.75">
      <c r="A93" s="485" t="s">
        <v>87</v>
      </c>
      <c r="B93" s="419"/>
      <c r="C93" s="424"/>
    </row>
    <row r="94" spans="1:3" ht="12.75">
      <c r="A94" s="485" t="s">
        <v>88</v>
      </c>
      <c r="B94" s="419"/>
      <c r="C94" s="424"/>
    </row>
    <row r="95" spans="1:3" ht="12.75">
      <c r="A95" s="485" t="s">
        <v>89</v>
      </c>
      <c r="B95" s="419"/>
      <c r="C95" s="424"/>
    </row>
    <row r="96" spans="1:3" ht="12.75">
      <c r="A96" s="485" t="s">
        <v>90</v>
      </c>
      <c r="B96" s="419"/>
      <c r="C96" s="424"/>
    </row>
    <row r="97" spans="1:3" ht="12.75">
      <c r="A97" s="485" t="s">
        <v>91</v>
      </c>
      <c r="B97" s="419"/>
      <c r="C97" s="424"/>
    </row>
    <row r="98" spans="1:3" ht="12.75">
      <c r="A98" s="485" t="s">
        <v>92</v>
      </c>
      <c r="B98" s="419"/>
      <c r="C98" s="424"/>
    </row>
    <row r="99" spans="1:3" ht="12.75">
      <c r="A99" s="485" t="s">
        <v>93</v>
      </c>
      <c r="B99" s="411" t="s">
        <v>1108</v>
      </c>
      <c r="C99" s="424"/>
    </row>
    <row r="100" spans="1:3" ht="12.75">
      <c r="A100" s="485" t="s">
        <v>94</v>
      </c>
      <c r="B100" s="473" t="s">
        <v>931</v>
      </c>
      <c r="C100" s="413">
        <f>SUM(C70:C99)</f>
        <v>0</v>
      </c>
    </row>
  </sheetData>
  <sheetProtection password="D05B" sheet="1" objects="1" scenarios="1"/>
  <mergeCells count="1">
    <mergeCell ref="A1:D1"/>
  </mergeCells>
  <dataValidations count="1">
    <dataValidation type="whole" allowBlank="1" showInputMessage="1" showErrorMessage="1" errorTitle="Invalid Data" error="Please only enter whole numbers." sqref="C1:D65536">
      <formula1>-9223372036854770000</formula1>
      <formula2>9223372036854770000</formula2>
    </dataValidation>
  </dataValidations>
  <printOptions horizontalCentered="1"/>
  <pageMargins left="0.75" right="0.75" top="1" bottom="1" header="0.5" footer="0.5"/>
  <pageSetup horizontalDpi="600" verticalDpi="600" orientation="portrait" scale="73" r:id="rId1"/>
  <headerFooter alignWithMargins="0">
    <oddHeader>&amp;R&amp;"Times New Roman,Regular"&amp;10 5</oddHeader>
    <oddFooter>&amp;C&amp;"Times New Roman,Regular"&amp;10&amp;A</oddFooter>
  </headerFooter>
  <rowBreaks count="2" manualBreakCount="2">
    <brk id="35" max="255" man="1"/>
    <brk id="68" max="255"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AD62"/>
  <sheetViews>
    <sheetView zoomScalePageLayoutView="0" workbookViewId="0" topLeftCell="A1">
      <selection activeCell="E9" sqref="E9"/>
    </sheetView>
  </sheetViews>
  <sheetFormatPr defaultColWidth="10.28125" defaultRowHeight="15"/>
  <cols>
    <col min="1" max="1" width="1.57421875" style="197" customWidth="1"/>
    <col min="2" max="2" width="5.57421875" style="197" customWidth="1"/>
    <col min="3" max="3" width="1.8515625" style="197" customWidth="1"/>
    <col min="4" max="4" width="62.00390625" style="197" customWidth="1"/>
    <col min="5" max="6" width="16.57421875" style="197" customWidth="1"/>
    <col min="7" max="26" width="10.28125" style="197" customWidth="1"/>
    <col min="27" max="29" width="21.8515625" style="197" hidden="1" customWidth="1"/>
    <col min="30" max="30" width="9.421875" style="197" hidden="1" customWidth="1"/>
    <col min="31" max="16384" width="10.28125" style="197" customWidth="1"/>
  </cols>
  <sheetData>
    <row r="1" spans="1:6" ht="34.5" customHeight="1">
      <c r="A1" s="548" t="str">
        <f>Cover!C23&amp;Cover!C24&amp;Cover!C25&amp;Cover!C26</f>
        <v>QUARTERLY REPORT</v>
      </c>
      <c r="B1" s="548"/>
      <c r="C1" s="548"/>
      <c r="D1" s="548"/>
      <c r="E1" s="548"/>
      <c r="F1" s="548"/>
    </row>
    <row r="2" ht="15" customHeight="1"/>
    <row r="3" spans="1:6" ht="15" customHeight="1">
      <c r="A3" s="539" t="s">
        <v>1046</v>
      </c>
      <c r="B3" s="539"/>
      <c r="C3" s="539"/>
      <c r="D3" s="539"/>
      <c r="E3" s="539"/>
      <c r="F3" s="539"/>
    </row>
    <row r="4" spans="1:6" ht="15" customHeight="1">
      <c r="A4" s="276"/>
      <c r="B4" s="242"/>
      <c r="C4" s="242"/>
      <c r="D4" s="242"/>
      <c r="E4" s="199">
        <v>1</v>
      </c>
      <c r="F4" s="199">
        <v>2</v>
      </c>
    </row>
    <row r="5" spans="1:6" ht="15" customHeight="1">
      <c r="A5" s="204"/>
      <c r="B5" s="210"/>
      <c r="C5" s="210"/>
      <c r="D5" s="210"/>
      <c r="E5" s="277"/>
      <c r="F5" s="277"/>
    </row>
    <row r="6" spans="1:6" ht="15" customHeight="1">
      <c r="A6" s="270"/>
      <c r="B6" s="273"/>
      <c r="C6" s="273"/>
      <c r="D6" s="273"/>
      <c r="E6" s="202" t="s">
        <v>901</v>
      </c>
      <c r="F6" s="202" t="s">
        <v>999</v>
      </c>
    </row>
    <row r="7" spans="1:6" ht="15" customHeight="1">
      <c r="A7" s="243"/>
      <c r="B7" s="273"/>
      <c r="C7" s="273"/>
      <c r="D7" s="273"/>
      <c r="E7" s="278"/>
      <c r="F7" s="278"/>
    </row>
    <row r="8" spans="1:30" ht="15" customHeight="1">
      <c r="A8" s="201" t="s">
        <v>590</v>
      </c>
      <c r="E8" s="279"/>
      <c r="F8" s="279"/>
      <c r="AA8" s="197" t="s">
        <v>490</v>
      </c>
      <c r="AB8" s="197" t="s">
        <v>673</v>
      </c>
      <c r="AC8" s="197" t="s">
        <v>491</v>
      </c>
      <c r="AD8" s="197" t="s">
        <v>674</v>
      </c>
    </row>
    <row r="9" spans="1:28" ht="15" customHeight="1">
      <c r="A9" s="204"/>
      <c r="B9" s="205" t="s">
        <v>858</v>
      </c>
      <c r="C9" s="205"/>
      <c r="D9" s="206" t="s">
        <v>933</v>
      </c>
      <c r="E9" s="264"/>
      <c r="F9" s="264"/>
      <c r="AA9" s="197" t="s">
        <v>492</v>
      </c>
      <c r="AB9" s="197" t="s">
        <v>675</v>
      </c>
    </row>
    <row r="10" spans="1:28" ht="15" customHeight="1">
      <c r="A10" s="204"/>
      <c r="B10" s="207" t="s">
        <v>859</v>
      </c>
      <c r="C10" s="207"/>
      <c r="D10" s="208" t="s">
        <v>934</v>
      </c>
      <c r="E10" s="265"/>
      <c r="F10" s="265"/>
      <c r="AA10" s="197" t="s">
        <v>493</v>
      </c>
      <c r="AB10" s="197" t="s">
        <v>676</v>
      </c>
    </row>
    <row r="11" spans="1:28" ht="15" customHeight="1">
      <c r="A11" s="204"/>
      <c r="B11" s="207" t="s">
        <v>860</v>
      </c>
      <c r="C11" s="207"/>
      <c r="D11" s="208" t="s">
        <v>935</v>
      </c>
      <c r="E11" s="265"/>
      <c r="F11" s="265"/>
      <c r="AA11" s="197" t="s">
        <v>494</v>
      </c>
      <c r="AB11" s="197" t="s">
        <v>677</v>
      </c>
    </row>
    <row r="12" spans="1:28" ht="15" customHeight="1">
      <c r="A12" s="204"/>
      <c r="B12" s="207" t="s">
        <v>861</v>
      </c>
      <c r="C12" s="207"/>
      <c r="D12" s="208" t="s">
        <v>936</v>
      </c>
      <c r="E12" s="265"/>
      <c r="F12" s="265"/>
      <c r="AA12" s="197" t="s">
        <v>495</v>
      </c>
      <c r="AB12" s="197" t="s">
        <v>679</v>
      </c>
    </row>
    <row r="13" spans="1:28" ht="15" customHeight="1">
      <c r="A13" s="204"/>
      <c r="B13" s="207" t="s">
        <v>862</v>
      </c>
      <c r="C13" s="207"/>
      <c r="D13" s="208" t="s">
        <v>1037</v>
      </c>
      <c r="E13" s="265"/>
      <c r="F13" s="265"/>
      <c r="AA13" s="197" t="s">
        <v>496</v>
      </c>
      <c r="AB13" s="197" t="s">
        <v>681</v>
      </c>
    </row>
    <row r="14" spans="1:28" ht="15" customHeight="1">
      <c r="A14" s="204"/>
      <c r="B14" s="207" t="s">
        <v>863</v>
      </c>
      <c r="C14" s="207"/>
      <c r="D14" s="208" t="s">
        <v>937</v>
      </c>
      <c r="E14" s="264"/>
      <c r="F14" s="264"/>
      <c r="AA14" s="197" t="s">
        <v>497</v>
      </c>
      <c r="AB14" s="197" t="s">
        <v>680</v>
      </c>
    </row>
    <row r="15" spans="1:28" ht="15" customHeight="1">
      <c r="A15" s="204"/>
      <c r="B15" s="207" t="s">
        <v>864</v>
      </c>
      <c r="C15" s="207"/>
      <c r="D15" s="208" t="s">
        <v>938</v>
      </c>
      <c r="E15" s="264"/>
      <c r="F15" s="264"/>
      <c r="AA15" s="197" t="s">
        <v>498</v>
      </c>
      <c r="AB15" s="197" t="s">
        <v>682</v>
      </c>
    </row>
    <row r="16" spans="1:28" ht="15" customHeight="1">
      <c r="A16" s="204"/>
      <c r="B16" s="207" t="s">
        <v>865</v>
      </c>
      <c r="C16" s="207"/>
      <c r="D16" s="197" t="s">
        <v>939</v>
      </c>
      <c r="E16" s="264"/>
      <c r="F16" s="264"/>
      <c r="AA16" s="197" t="s">
        <v>499</v>
      </c>
      <c r="AB16" s="197" t="s">
        <v>683</v>
      </c>
    </row>
    <row r="17" spans="1:28" ht="15" customHeight="1">
      <c r="A17" s="204"/>
      <c r="B17" s="207" t="s">
        <v>866</v>
      </c>
      <c r="C17" s="207"/>
      <c r="D17" s="208" t="s">
        <v>940</v>
      </c>
      <c r="E17" s="264"/>
      <c r="F17" s="264"/>
      <c r="AA17" s="197" t="s">
        <v>500</v>
      </c>
      <c r="AB17" s="197" t="s">
        <v>684</v>
      </c>
    </row>
    <row r="18" spans="1:28" ht="15" customHeight="1">
      <c r="A18" s="204"/>
      <c r="B18" s="209" t="s">
        <v>867</v>
      </c>
      <c r="C18" s="209"/>
      <c r="D18" s="210" t="s">
        <v>941</v>
      </c>
      <c r="E18" s="281">
        <f>'2 - Write-Ins'!C34</f>
        <v>0</v>
      </c>
      <c r="F18" s="281">
        <f>'2 - Write-Ins'!D34</f>
        <v>0</v>
      </c>
      <c r="AA18" s="197" t="s">
        <v>501</v>
      </c>
      <c r="AB18" s="197" t="s">
        <v>685</v>
      </c>
    </row>
    <row r="19" spans="1:28" ht="15" customHeight="1">
      <c r="A19" s="232"/>
      <c r="B19" s="212" t="s">
        <v>869</v>
      </c>
      <c r="C19" s="212"/>
      <c r="D19" s="213" t="s">
        <v>942</v>
      </c>
      <c r="E19" s="236">
        <f>SUM(E9:E18)</f>
        <v>0</v>
      </c>
      <c r="F19" s="236">
        <f>SUM(F9:F18)</f>
        <v>0</v>
      </c>
      <c r="AA19" s="197" t="s">
        <v>502</v>
      </c>
      <c r="AB19" s="197" t="s">
        <v>686</v>
      </c>
    </row>
    <row r="20" spans="1:6" ht="15" customHeight="1">
      <c r="A20" s="201" t="s">
        <v>768</v>
      </c>
      <c r="B20" s="214"/>
      <c r="C20" s="214"/>
      <c r="E20" s="268"/>
      <c r="F20" s="268"/>
    </row>
    <row r="21" spans="1:30" ht="15" customHeight="1">
      <c r="A21" s="201"/>
      <c r="B21" s="244" t="s">
        <v>769</v>
      </c>
      <c r="C21" s="214"/>
      <c r="E21" s="268"/>
      <c r="F21" s="268"/>
      <c r="AA21" s="197" t="s">
        <v>490</v>
      </c>
      <c r="AB21" s="197" t="s">
        <v>673</v>
      </c>
      <c r="AC21" s="197" t="s">
        <v>491</v>
      </c>
      <c r="AD21" s="197" t="s">
        <v>674</v>
      </c>
    </row>
    <row r="22" spans="1:28" ht="15" customHeight="1">
      <c r="A22" s="204"/>
      <c r="B22" s="207" t="s">
        <v>876</v>
      </c>
      <c r="C22" s="205"/>
      <c r="D22" s="206" t="s">
        <v>943</v>
      </c>
      <c r="E22" s="264"/>
      <c r="F22" s="264"/>
      <c r="AA22" s="197" t="s">
        <v>503</v>
      </c>
      <c r="AB22" s="197" t="s">
        <v>687</v>
      </c>
    </row>
    <row r="23" spans="1:28" ht="15" customHeight="1">
      <c r="A23" s="204"/>
      <c r="B23" s="207" t="s">
        <v>877</v>
      </c>
      <c r="C23" s="207"/>
      <c r="D23" s="206" t="s">
        <v>1137</v>
      </c>
      <c r="E23" s="264"/>
      <c r="F23" s="264"/>
      <c r="AA23" s="197" t="s">
        <v>504</v>
      </c>
      <c r="AB23" s="197" t="s">
        <v>688</v>
      </c>
    </row>
    <row r="24" spans="1:28" ht="15" customHeight="1">
      <c r="A24" s="204"/>
      <c r="B24" s="207" t="s">
        <v>878</v>
      </c>
      <c r="C24" s="207"/>
      <c r="D24" s="206" t="s">
        <v>944</v>
      </c>
      <c r="E24" s="264"/>
      <c r="F24" s="264"/>
      <c r="AA24" s="197" t="s">
        <v>505</v>
      </c>
      <c r="AB24" s="197" t="s">
        <v>689</v>
      </c>
    </row>
    <row r="25" spans="1:28" ht="15" customHeight="1">
      <c r="A25" s="204"/>
      <c r="B25" s="207" t="s">
        <v>879</v>
      </c>
      <c r="C25" s="207"/>
      <c r="D25" s="208" t="s">
        <v>945</v>
      </c>
      <c r="E25" s="264"/>
      <c r="F25" s="264"/>
      <c r="AA25" s="197" t="s">
        <v>506</v>
      </c>
      <c r="AB25" s="197" t="s">
        <v>690</v>
      </c>
    </row>
    <row r="26" spans="1:28" ht="15" customHeight="1">
      <c r="A26" s="204"/>
      <c r="B26" s="207" t="s">
        <v>880</v>
      </c>
      <c r="C26" s="207"/>
      <c r="D26" s="208" t="s">
        <v>946</v>
      </c>
      <c r="E26" s="264"/>
      <c r="F26" s="264"/>
      <c r="AA26" s="197" t="s">
        <v>507</v>
      </c>
      <c r="AB26" s="197" t="s">
        <v>691</v>
      </c>
    </row>
    <row r="27" spans="1:28" ht="15" customHeight="1">
      <c r="A27" s="204"/>
      <c r="B27" s="207" t="s">
        <v>881</v>
      </c>
      <c r="C27" s="207"/>
      <c r="D27" s="208" t="s">
        <v>947</v>
      </c>
      <c r="E27" s="264"/>
      <c r="F27" s="264"/>
      <c r="AA27" s="197" t="s">
        <v>508</v>
      </c>
      <c r="AB27" s="197" t="s">
        <v>692</v>
      </c>
    </row>
    <row r="28" spans="1:28" ht="15" customHeight="1">
      <c r="A28" s="204"/>
      <c r="B28" s="207" t="s">
        <v>882</v>
      </c>
      <c r="C28" s="207"/>
      <c r="D28" s="208" t="s">
        <v>948</v>
      </c>
      <c r="E28" s="264"/>
      <c r="F28" s="264"/>
      <c r="AA28" s="197" t="s">
        <v>509</v>
      </c>
      <c r="AB28" s="197" t="s">
        <v>693</v>
      </c>
    </row>
    <row r="29" spans="1:28" ht="15" customHeight="1">
      <c r="A29" s="204"/>
      <c r="B29" s="207" t="s">
        <v>891</v>
      </c>
      <c r="C29" s="207"/>
      <c r="D29" s="501" t="s">
        <v>949</v>
      </c>
      <c r="E29" s="264"/>
      <c r="F29" s="264"/>
      <c r="AA29" s="197" t="s">
        <v>510</v>
      </c>
      <c r="AB29" s="197" t="s">
        <v>694</v>
      </c>
    </row>
    <row r="30" spans="1:28" ht="15" customHeight="1">
      <c r="A30" s="204"/>
      <c r="B30" s="207" t="s">
        <v>892</v>
      </c>
      <c r="C30" s="207"/>
      <c r="D30" s="208" t="s">
        <v>950</v>
      </c>
      <c r="E30" s="264"/>
      <c r="F30" s="264"/>
      <c r="AA30" s="197" t="s">
        <v>511</v>
      </c>
      <c r="AB30" s="197" t="s">
        <v>695</v>
      </c>
    </row>
    <row r="31" spans="1:28" ht="15" customHeight="1">
      <c r="A31" s="204"/>
      <c r="B31" s="207" t="s">
        <v>893</v>
      </c>
      <c r="C31" s="207"/>
      <c r="D31" s="208" t="s">
        <v>195</v>
      </c>
      <c r="E31" s="264"/>
      <c r="F31" s="264"/>
      <c r="AA31" s="197" t="s">
        <v>512</v>
      </c>
      <c r="AB31" s="197" t="s">
        <v>696</v>
      </c>
    </row>
    <row r="32" spans="1:28" ht="15" customHeight="1">
      <c r="A32" s="204"/>
      <c r="B32" s="207" t="s">
        <v>894</v>
      </c>
      <c r="C32" s="207"/>
      <c r="D32" s="208" t="s">
        <v>951</v>
      </c>
      <c r="E32" s="264"/>
      <c r="F32" s="264"/>
      <c r="AA32" s="197" t="s">
        <v>513</v>
      </c>
      <c r="AB32" s="197" t="s">
        <v>697</v>
      </c>
    </row>
    <row r="33" spans="1:28" ht="15" customHeight="1">
      <c r="A33" s="204"/>
      <c r="B33" s="253" t="s">
        <v>895</v>
      </c>
      <c r="C33" s="254"/>
      <c r="D33" s="255" t="s">
        <v>953</v>
      </c>
      <c r="E33" s="281">
        <f>'2 - Write-Ins'!C67</f>
        <v>0</v>
      </c>
      <c r="F33" s="281">
        <f>'2 - Write-Ins'!D67</f>
        <v>0</v>
      </c>
      <c r="AA33" s="197" t="s">
        <v>514</v>
      </c>
      <c r="AB33" s="197" t="s">
        <v>706</v>
      </c>
    </row>
    <row r="34" spans="1:28" ht="15" customHeight="1">
      <c r="A34" s="204"/>
      <c r="B34" s="253" t="s">
        <v>896</v>
      </c>
      <c r="C34" s="254"/>
      <c r="D34" s="255" t="s">
        <v>952</v>
      </c>
      <c r="E34" s="281">
        <f>'2 - Write-Ins'!C100</f>
        <v>0</v>
      </c>
      <c r="F34" s="281">
        <f>'2 - Write-Ins'!D100</f>
        <v>0</v>
      </c>
      <c r="AA34" s="197" t="s">
        <v>515</v>
      </c>
      <c r="AB34" s="197" t="s">
        <v>707</v>
      </c>
    </row>
    <row r="35" spans="1:28" ht="15" customHeight="1">
      <c r="A35" s="232"/>
      <c r="B35" s="212" t="s">
        <v>897</v>
      </c>
      <c r="C35" s="212"/>
      <c r="D35" s="213" t="s">
        <v>770</v>
      </c>
      <c r="E35" s="269">
        <f>SUM(E22:E34)</f>
        <v>0</v>
      </c>
      <c r="F35" s="269">
        <f>SUM(F22:F34)</f>
        <v>0</v>
      </c>
      <c r="AA35" s="197" t="s">
        <v>516</v>
      </c>
      <c r="AB35" s="197" t="s">
        <v>709</v>
      </c>
    </row>
    <row r="36" spans="1:6" ht="15" customHeight="1">
      <c r="A36" s="201"/>
      <c r="B36" s="245" t="s">
        <v>771</v>
      </c>
      <c r="C36" s="214"/>
      <c r="E36" s="268"/>
      <c r="F36" s="268"/>
    </row>
    <row r="37" spans="1:28" ht="15" customHeight="1">
      <c r="A37" s="204"/>
      <c r="B37" s="205" t="s">
        <v>898</v>
      </c>
      <c r="C37" s="205"/>
      <c r="D37" s="206" t="s">
        <v>965</v>
      </c>
      <c r="E37" s="264"/>
      <c r="F37" s="264"/>
      <c r="AA37" s="197" t="s">
        <v>517</v>
      </c>
      <c r="AB37" s="197" t="s">
        <v>698</v>
      </c>
    </row>
    <row r="38" spans="1:28" ht="15" customHeight="1">
      <c r="A38" s="204"/>
      <c r="B38" s="207" t="s">
        <v>899</v>
      </c>
      <c r="C38" s="207"/>
      <c r="D38" s="208" t="s">
        <v>966</v>
      </c>
      <c r="E38" s="264"/>
      <c r="F38" s="264"/>
      <c r="AA38" s="197" t="s">
        <v>518</v>
      </c>
      <c r="AB38" s="197" t="s">
        <v>699</v>
      </c>
    </row>
    <row r="39" spans="1:28" ht="15" customHeight="1">
      <c r="A39" s="204"/>
      <c r="B39" s="207" t="s">
        <v>954</v>
      </c>
      <c r="C39" s="207"/>
      <c r="D39" s="208" t="s">
        <v>967</v>
      </c>
      <c r="E39" s="264"/>
      <c r="F39" s="264"/>
      <c r="AA39" s="197" t="s">
        <v>519</v>
      </c>
      <c r="AB39" s="197" t="s">
        <v>700</v>
      </c>
    </row>
    <row r="40" spans="1:28" ht="15" customHeight="1">
      <c r="A40" s="204"/>
      <c r="B40" s="207" t="s">
        <v>955</v>
      </c>
      <c r="C40" s="207"/>
      <c r="D40" s="208" t="s">
        <v>968</v>
      </c>
      <c r="E40" s="264"/>
      <c r="F40" s="264"/>
      <c r="AA40" s="197" t="s">
        <v>520</v>
      </c>
      <c r="AB40" s="197" t="s">
        <v>701</v>
      </c>
    </row>
    <row r="41" spans="1:28" ht="15" customHeight="1">
      <c r="A41" s="204"/>
      <c r="B41" s="207" t="s">
        <v>956</v>
      </c>
      <c r="C41" s="207"/>
      <c r="D41" s="208" t="s">
        <v>969</v>
      </c>
      <c r="E41" s="264"/>
      <c r="F41" s="264"/>
      <c r="AA41" s="197" t="s">
        <v>521</v>
      </c>
      <c r="AB41" s="197" t="s">
        <v>702</v>
      </c>
    </row>
    <row r="42" spans="1:28" ht="15" customHeight="1">
      <c r="A42" s="204"/>
      <c r="B42" s="207" t="s">
        <v>957</v>
      </c>
      <c r="C42" s="207"/>
      <c r="D42" s="208" t="s">
        <v>970</v>
      </c>
      <c r="E42" s="264"/>
      <c r="F42" s="264"/>
      <c r="AA42" s="197" t="s">
        <v>522</v>
      </c>
      <c r="AB42" s="197" t="s">
        <v>703</v>
      </c>
    </row>
    <row r="43" spans="1:28" ht="15" customHeight="1">
      <c r="A43" s="204"/>
      <c r="B43" s="209" t="s">
        <v>958</v>
      </c>
      <c r="C43" s="209"/>
      <c r="D43" s="210" t="s">
        <v>971</v>
      </c>
      <c r="E43" s="281">
        <f>'2 - Write-Ins'!C133</f>
        <v>0</v>
      </c>
      <c r="F43" s="281">
        <f>'2 - Write-Ins'!D133</f>
        <v>0</v>
      </c>
      <c r="AA43" s="197" t="s">
        <v>523</v>
      </c>
      <c r="AB43" s="197" t="s">
        <v>708</v>
      </c>
    </row>
    <row r="44" spans="1:28" ht="15" customHeight="1">
      <c r="A44" s="232"/>
      <c r="B44" s="219" t="s">
        <v>959</v>
      </c>
      <c r="C44" s="219"/>
      <c r="D44" s="220" t="s">
        <v>772</v>
      </c>
      <c r="E44" s="236">
        <f>SUM(E37:E43)</f>
        <v>0</v>
      </c>
      <c r="F44" s="236">
        <f>SUM(F37:F43)</f>
        <v>0</v>
      </c>
      <c r="AA44" s="197" t="s">
        <v>524</v>
      </c>
      <c r="AB44" s="197" t="s">
        <v>710</v>
      </c>
    </row>
    <row r="45" spans="1:28" ht="15" customHeight="1">
      <c r="A45" s="232"/>
      <c r="B45" s="219" t="s">
        <v>960</v>
      </c>
      <c r="C45" s="219"/>
      <c r="D45" s="220" t="s">
        <v>972</v>
      </c>
      <c r="E45" s="236">
        <f>SUM(E35,E44)</f>
        <v>0</v>
      </c>
      <c r="F45" s="236">
        <f>SUM(F35,F44)</f>
        <v>0</v>
      </c>
      <c r="AA45" s="197" t="s">
        <v>525</v>
      </c>
      <c r="AB45" s="197" t="s">
        <v>711</v>
      </c>
    </row>
    <row r="46" spans="1:6" ht="15" customHeight="1">
      <c r="A46" s="204"/>
      <c r="B46" s="246" t="s">
        <v>961</v>
      </c>
      <c r="C46" s="246"/>
      <c r="D46" s="247" t="s">
        <v>973</v>
      </c>
      <c r="E46" s="281">
        <f>E19-E45</f>
        <v>0</v>
      </c>
      <c r="F46" s="281">
        <f>F19-F45</f>
        <v>0</v>
      </c>
    </row>
    <row r="47" spans="1:28" ht="15" customHeight="1">
      <c r="A47" s="204"/>
      <c r="B47" s="207" t="s">
        <v>962</v>
      </c>
      <c r="C47" s="207"/>
      <c r="D47" s="208" t="s">
        <v>219</v>
      </c>
      <c r="E47" s="264"/>
      <c r="F47" s="264"/>
      <c r="AA47" s="197" t="s">
        <v>526</v>
      </c>
      <c r="AB47" s="197" t="s">
        <v>704</v>
      </c>
    </row>
    <row r="48" spans="1:28" ht="15" customHeight="1">
      <c r="A48" s="270"/>
      <c r="B48" s="248" t="s">
        <v>963</v>
      </c>
      <c r="C48" s="248"/>
      <c r="D48" s="249" t="s">
        <v>974</v>
      </c>
      <c r="E48" s="420"/>
      <c r="F48" s="420"/>
      <c r="AA48" s="197" t="s">
        <v>527</v>
      </c>
      <c r="AB48" s="197" t="s">
        <v>705</v>
      </c>
    </row>
    <row r="49" spans="1:28" ht="15" customHeight="1" thickBot="1">
      <c r="A49" s="234"/>
      <c r="B49" s="221" t="s">
        <v>964</v>
      </c>
      <c r="C49" s="221"/>
      <c r="D49" s="222" t="s">
        <v>975</v>
      </c>
      <c r="E49" s="417">
        <f>E46+E47-E48</f>
        <v>0</v>
      </c>
      <c r="F49" s="417">
        <f>F46+F47-F48</f>
        <v>0</v>
      </c>
      <c r="AA49" s="197" t="s">
        <v>1001</v>
      </c>
      <c r="AB49" s="197" t="s">
        <v>1000</v>
      </c>
    </row>
    <row r="50" spans="1:30" ht="15" customHeight="1" thickTop="1">
      <c r="A50" s="201" t="s">
        <v>773</v>
      </c>
      <c r="B50" s="201"/>
      <c r="E50" s="268"/>
      <c r="F50" s="268"/>
      <c r="AA50" s="197" t="s">
        <v>490</v>
      </c>
      <c r="AB50" s="197" t="s">
        <v>673</v>
      </c>
      <c r="AC50" s="197" t="s">
        <v>491</v>
      </c>
      <c r="AD50" s="197" t="s">
        <v>674</v>
      </c>
    </row>
    <row r="51" spans="1:28" ht="15" customHeight="1">
      <c r="A51" s="204"/>
      <c r="B51" s="205" t="s">
        <v>976</v>
      </c>
      <c r="C51" s="205"/>
      <c r="D51" s="206" t="s">
        <v>988</v>
      </c>
      <c r="E51" s="264"/>
      <c r="F51" s="264"/>
      <c r="AA51" s="197" t="s">
        <v>528</v>
      </c>
      <c r="AB51" s="197" t="s">
        <v>712</v>
      </c>
    </row>
    <row r="52" spans="1:28" ht="15" customHeight="1">
      <c r="A52" s="204"/>
      <c r="B52" s="205" t="s">
        <v>977</v>
      </c>
      <c r="C52" s="207"/>
      <c r="D52" s="208" t="s">
        <v>989</v>
      </c>
      <c r="E52" s="264"/>
      <c r="F52" s="264"/>
      <c r="AA52" s="197" t="s">
        <v>529</v>
      </c>
      <c r="AB52" s="197" t="s">
        <v>713</v>
      </c>
    </row>
    <row r="53" spans="1:28" ht="15" customHeight="1">
      <c r="A53" s="204"/>
      <c r="B53" s="205" t="s">
        <v>978</v>
      </c>
      <c r="C53" s="207"/>
      <c r="D53" s="208" t="s">
        <v>990</v>
      </c>
      <c r="E53" s="264"/>
      <c r="F53" s="264"/>
      <c r="AA53" s="197" t="s">
        <v>530</v>
      </c>
      <c r="AB53" s="197" t="s">
        <v>714</v>
      </c>
    </row>
    <row r="54" spans="1:28" ht="15" customHeight="1">
      <c r="A54" s="204"/>
      <c r="B54" s="205" t="s">
        <v>979</v>
      </c>
      <c r="C54" s="207"/>
      <c r="D54" s="208" t="s">
        <v>991</v>
      </c>
      <c r="E54" s="264"/>
      <c r="F54" s="264"/>
      <c r="AA54" s="197" t="s">
        <v>531</v>
      </c>
      <c r="AB54" s="197" t="s">
        <v>715</v>
      </c>
    </row>
    <row r="55" spans="1:28" ht="15" customHeight="1">
      <c r="A55" s="204"/>
      <c r="B55" s="205" t="s">
        <v>980</v>
      </c>
      <c r="C55" s="207"/>
      <c r="D55" s="208" t="s">
        <v>992</v>
      </c>
      <c r="E55" s="264"/>
      <c r="F55" s="264"/>
      <c r="AA55" s="197" t="s">
        <v>532</v>
      </c>
      <c r="AB55" s="197" t="s">
        <v>716</v>
      </c>
    </row>
    <row r="56" spans="1:28" ht="15" customHeight="1">
      <c r="A56" s="204"/>
      <c r="B56" s="205" t="s">
        <v>981</v>
      </c>
      <c r="C56" s="207"/>
      <c r="D56" s="208" t="s">
        <v>993</v>
      </c>
      <c r="E56" s="264"/>
      <c r="F56" s="264"/>
      <c r="AA56" s="197" t="s">
        <v>533</v>
      </c>
      <c r="AB56" s="197" t="s">
        <v>717</v>
      </c>
    </row>
    <row r="57" spans="1:28" ht="15" customHeight="1">
      <c r="A57" s="204"/>
      <c r="B57" s="205" t="s">
        <v>982</v>
      </c>
      <c r="C57" s="207"/>
      <c r="D57" s="208" t="s">
        <v>994</v>
      </c>
      <c r="E57" s="264"/>
      <c r="F57" s="264"/>
      <c r="AA57" s="197" t="s">
        <v>534</v>
      </c>
      <c r="AB57" s="197" t="s">
        <v>718</v>
      </c>
    </row>
    <row r="58" spans="1:28" ht="15" customHeight="1">
      <c r="A58" s="204"/>
      <c r="B58" s="205" t="s">
        <v>983</v>
      </c>
      <c r="C58" s="250"/>
      <c r="D58" s="208" t="s">
        <v>995</v>
      </c>
      <c r="E58" s="281">
        <f>E49</f>
        <v>0</v>
      </c>
      <c r="F58" s="281">
        <f>F49</f>
        <v>0</v>
      </c>
      <c r="AA58" s="197" t="s">
        <v>535</v>
      </c>
      <c r="AB58" s="197" t="s">
        <v>719</v>
      </c>
    </row>
    <row r="59" spans="1:28" ht="15" customHeight="1">
      <c r="A59" s="204"/>
      <c r="B59" s="205" t="s">
        <v>984</v>
      </c>
      <c r="C59" s="250"/>
      <c r="D59" s="208" t="s">
        <v>996</v>
      </c>
      <c r="E59" s="264"/>
      <c r="F59" s="264"/>
      <c r="AA59" s="197" t="s">
        <v>536</v>
      </c>
      <c r="AB59" s="197" t="s">
        <v>720</v>
      </c>
    </row>
    <row r="60" spans="1:28" ht="15" customHeight="1">
      <c r="A60" s="204"/>
      <c r="B60" s="205" t="s">
        <v>985</v>
      </c>
      <c r="C60" s="207"/>
      <c r="D60" s="208" t="s">
        <v>997</v>
      </c>
      <c r="E60" s="281">
        <f>'2 - Write-Ins'!C166</f>
        <v>0</v>
      </c>
      <c r="F60" s="281">
        <f>'2 - Write-Ins'!D166</f>
        <v>0</v>
      </c>
      <c r="AA60" s="197" t="s">
        <v>537</v>
      </c>
      <c r="AB60" s="197" t="s">
        <v>726</v>
      </c>
    </row>
    <row r="61" spans="1:28" ht="15" customHeight="1">
      <c r="A61" s="204"/>
      <c r="B61" s="205" t="s">
        <v>986</v>
      </c>
      <c r="C61" s="209"/>
      <c r="D61" s="210" t="s">
        <v>998</v>
      </c>
      <c r="E61" s="282">
        <f>'2 - Write-Ins'!C199</f>
        <v>0</v>
      </c>
      <c r="F61" s="282">
        <f>'2 - Write-Ins'!D199</f>
        <v>0</v>
      </c>
      <c r="AA61" s="197" t="s">
        <v>538</v>
      </c>
      <c r="AB61" s="197" t="s">
        <v>727</v>
      </c>
    </row>
    <row r="62" spans="1:28" ht="15" customHeight="1" thickBot="1">
      <c r="A62" s="280"/>
      <c r="B62" s="251" t="s">
        <v>987</v>
      </c>
      <c r="C62" s="251"/>
      <c r="D62" s="252" t="s">
        <v>774</v>
      </c>
      <c r="E62" s="417">
        <f>SUM(E51:E61)</f>
        <v>0</v>
      </c>
      <c r="F62" s="417">
        <f>SUM(F51:F61)</f>
        <v>0</v>
      </c>
      <c r="AA62" s="197" t="s">
        <v>539</v>
      </c>
      <c r="AB62" s="197" t="s">
        <v>729</v>
      </c>
    </row>
    <row r="63" ht="13.5" thickTop="1"/>
  </sheetData>
  <sheetProtection password="D05B" sheet="1" objects="1" scenarios="1"/>
  <mergeCells count="2">
    <mergeCell ref="A3:F3"/>
    <mergeCell ref="A1:F1"/>
  </mergeCells>
  <dataValidations count="1">
    <dataValidation type="whole" allowBlank="1" showInputMessage="1" showErrorMessage="1" errorTitle="Invalid Data" error="Please only enter whole numbers." sqref="E9:F17 E22 F22 F23 E23 E24 F24 E25 F25 F26 E26 E27 F27 F28 E28 E29 F29 F30 E30 E31 F31 F32 E32 E37 F37 F38 E38 E39 F39 F40 E40 E41 F41 F42 E42 E47 F47 F48 E48 E51 F51 F52 E52 E53 F53 F54 E54 E55 F55 F56 E56 E57 F57 F59 E59">
      <formula1>-9223372036854770000</formula1>
      <formula2>9223372036854770000</formula2>
    </dataValidation>
  </dataValidations>
  <printOptions horizontalCentered="1"/>
  <pageMargins left="0.75" right="0.75" top="1" bottom="1" header="0.5" footer="0.5"/>
  <pageSetup fitToHeight="1" fitToWidth="1" horizontalDpi="600" verticalDpi="600" orientation="portrait" scale="70" r:id="rId2"/>
  <headerFooter alignWithMargins="0">
    <oddHeader>&amp;R&amp;"Times New Roman,Regular"&amp;10 6</oddHeader>
    <oddFooter>&amp;C&amp;"Times New Roman,Regular"&amp;10&amp;A</oddFooter>
  </headerFooter>
  <drawing r:id="rId1"/>
</worksheet>
</file>

<file path=xl/worksheets/sheet7.xml><?xml version="1.0" encoding="utf-8"?>
<worksheet xmlns="http://schemas.openxmlformats.org/spreadsheetml/2006/main" xmlns:r="http://schemas.openxmlformats.org/officeDocument/2006/relationships">
  <dimension ref="A1:D199"/>
  <sheetViews>
    <sheetView zoomScalePageLayoutView="0" workbookViewId="0" topLeftCell="A1">
      <selection activeCell="B4" sqref="B4"/>
    </sheetView>
  </sheetViews>
  <sheetFormatPr defaultColWidth="9.00390625" defaultRowHeight="15"/>
  <cols>
    <col min="1" max="1" width="5.57421875" style="484" customWidth="1"/>
    <col min="2" max="2" width="65.57421875" style="1" customWidth="1"/>
    <col min="3" max="4" width="15.57421875" style="1" customWidth="1"/>
    <col min="5" max="16384" width="9.00390625" style="1" customWidth="1"/>
  </cols>
  <sheetData>
    <row r="1" spans="1:4" ht="34.5" customHeight="1">
      <c r="A1" s="542" t="str">
        <f>Cover!C23&amp;Cover!C24&amp;Cover!C25&amp;Cover!C26</f>
        <v>QUARTERLY REPORT</v>
      </c>
      <c r="B1" s="543"/>
      <c r="C1" s="543"/>
      <c r="D1" s="543"/>
    </row>
    <row r="3" spans="1:4" ht="49.5" customHeight="1">
      <c r="A3" s="485"/>
      <c r="B3" s="489" t="s">
        <v>1053</v>
      </c>
      <c r="C3" s="2" t="s">
        <v>901</v>
      </c>
      <c r="D3" s="2" t="s">
        <v>999</v>
      </c>
    </row>
    <row r="4" spans="1:4" ht="12.75">
      <c r="A4" s="485" t="s">
        <v>1142</v>
      </c>
      <c r="B4" s="481"/>
      <c r="C4" s="424"/>
      <c r="D4" s="424"/>
    </row>
    <row r="5" spans="1:4" ht="12.75">
      <c r="A5" s="485" t="s">
        <v>1143</v>
      </c>
      <c r="B5" s="481"/>
      <c r="C5" s="424"/>
      <c r="D5" s="424"/>
    </row>
    <row r="6" spans="1:4" ht="12.75">
      <c r="A6" s="485" t="s">
        <v>1144</v>
      </c>
      <c r="B6" s="481"/>
      <c r="C6" s="424"/>
      <c r="D6" s="424"/>
    </row>
    <row r="7" spans="1:4" ht="12.75">
      <c r="A7" s="485" t="s">
        <v>1145</v>
      </c>
      <c r="B7" s="481"/>
      <c r="C7" s="424"/>
      <c r="D7" s="424"/>
    </row>
    <row r="8" spans="1:4" ht="12.75">
      <c r="A8" s="485" t="s">
        <v>1146</v>
      </c>
      <c r="B8" s="481"/>
      <c r="C8" s="424"/>
      <c r="D8" s="424"/>
    </row>
    <row r="9" spans="1:4" ht="12.75">
      <c r="A9" s="485" t="s">
        <v>1147</v>
      </c>
      <c r="B9" s="481"/>
      <c r="C9" s="424"/>
      <c r="D9" s="424"/>
    </row>
    <row r="10" spans="1:4" ht="12.75">
      <c r="A10" s="485" t="s">
        <v>1148</v>
      </c>
      <c r="B10" s="481"/>
      <c r="C10" s="424"/>
      <c r="D10" s="424"/>
    </row>
    <row r="11" spans="1:4" ht="12.75">
      <c r="A11" s="485" t="s">
        <v>1149</v>
      </c>
      <c r="B11" s="481"/>
      <c r="C11" s="424"/>
      <c r="D11" s="424"/>
    </row>
    <row r="12" spans="1:4" ht="12.75">
      <c r="A12" s="485" t="s">
        <v>1150</v>
      </c>
      <c r="B12" s="481"/>
      <c r="C12" s="424"/>
      <c r="D12" s="424"/>
    </row>
    <row r="13" spans="1:4" ht="12.75">
      <c r="A13" s="485" t="s">
        <v>1151</v>
      </c>
      <c r="B13" s="481"/>
      <c r="C13" s="424"/>
      <c r="D13" s="424"/>
    </row>
    <row r="14" spans="1:4" ht="12.75">
      <c r="A14" s="485" t="s">
        <v>1152</v>
      </c>
      <c r="B14" s="481"/>
      <c r="C14" s="424"/>
      <c r="D14" s="424"/>
    </row>
    <row r="15" spans="1:4" ht="12.75">
      <c r="A15" s="485" t="s">
        <v>1153</v>
      </c>
      <c r="B15" s="481"/>
      <c r="C15" s="424"/>
      <c r="D15" s="424"/>
    </row>
    <row r="16" spans="1:4" ht="12.75">
      <c r="A16" s="485" t="s">
        <v>1154</v>
      </c>
      <c r="B16" s="481"/>
      <c r="C16" s="424"/>
      <c r="D16" s="424"/>
    </row>
    <row r="17" spans="1:4" ht="12.75">
      <c r="A17" s="485" t="s">
        <v>1155</v>
      </c>
      <c r="B17" s="481"/>
      <c r="C17" s="424"/>
      <c r="D17" s="424"/>
    </row>
    <row r="18" spans="1:4" ht="12.75">
      <c r="A18" s="485" t="s">
        <v>1156</v>
      </c>
      <c r="B18" s="481"/>
      <c r="C18" s="424"/>
      <c r="D18" s="424"/>
    </row>
    <row r="19" spans="1:4" ht="12.75">
      <c r="A19" s="485" t="s">
        <v>1157</v>
      </c>
      <c r="B19" s="481"/>
      <c r="C19" s="424"/>
      <c r="D19" s="424"/>
    </row>
    <row r="20" spans="1:4" ht="12.75">
      <c r="A20" s="485" t="s">
        <v>1158</v>
      </c>
      <c r="B20" s="481"/>
      <c r="C20" s="424"/>
      <c r="D20" s="424"/>
    </row>
    <row r="21" spans="1:4" ht="12.75">
      <c r="A21" s="485" t="s">
        <v>1159</v>
      </c>
      <c r="B21" s="481"/>
      <c r="C21" s="424"/>
      <c r="D21" s="424"/>
    </row>
    <row r="22" spans="1:4" ht="12.75">
      <c r="A22" s="485" t="s">
        <v>1160</v>
      </c>
      <c r="B22" s="481"/>
      <c r="C22" s="424"/>
      <c r="D22" s="424"/>
    </row>
    <row r="23" spans="1:4" ht="12.75">
      <c r="A23" s="485" t="s">
        <v>1161</v>
      </c>
      <c r="B23" s="481"/>
      <c r="C23" s="424"/>
      <c r="D23" s="424"/>
    </row>
    <row r="24" spans="1:4" ht="12.75">
      <c r="A24" s="485" t="s">
        <v>1162</v>
      </c>
      <c r="B24" s="481"/>
      <c r="C24" s="424"/>
      <c r="D24" s="424"/>
    </row>
    <row r="25" spans="1:4" ht="12.75">
      <c r="A25" s="485" t="s">
        <v>1163</v>
      </c>
      <c r="B25" s="481"/>
      <c r="C25" s="424"/>
      <c r="D25" s="424"/>
    </row>
    <row r="26" spans="1:4" ht="12.75">
      <c r="A26" s="485" t="s">
        <v>1164</v>
      </c>
      <c r="B26" s="481"/>
      <c r="C26" s="424"/>
      <c r="D26" s="424"/>
    </row>
    <row r="27" spans="1:4" ht="12.75">
      <c r="A27" s="485" t="s">
        <v>1165</v>
      </c>
      <c r="B27" s="481"/>
      <c r="C27" s="424"/>
      <c r="D27" s="424"/>
    </row>
    <row r="28" spans="1:4" ht="12.75">
      <c r="A28" s="485" t="s">
        <v>57</v>
      </c>
      <c r="B28" s="481"/>
      <c r="C28" s="424"/>
      <c r="D28" s="424"/>
    </row>
    <row r="29" spans="1:4" ht="12.75">
      <c r="A29" s="485" t="s">
        <v>58</v>
      </c>
      <c r="B29" s="481"/>
      <c r="C29" s="424"/>
      <c r="D29" s="424"/>
    </row>
    <row r="30" spans="1:4" ht="12.75">
      <c r="A30" s="485" t="s">
        <v>59</v>
      </c>
      <c r="B30" s="481"/>
      <c r="C30" s="424"/>
      <c r="D30" s="424"/>
    </row>
    <row r="31" spans="1:4" ht="12.75">
      <c r="A31" s="485" t="s">
        <v>60</v>
      </c>
      <c r="B31" s="481"/>
      <c r="C31" s="424"/>
      <c r="D31" s="424"/>
    </row>
    <row r="32" spans="1:4" ht="12.75">
      <c r="A32" s="485" t="s">
        <v>61</v>
      </c>
      <c r="B32" s="481"/>
      <c r="C32" s="424"/>
      <c r="D32" s="424"/>
    </row>
    <row r="33" spans="1:4" ht="12.75">
      <c r="A33" s="485" t="s">
        <v>62</v>
      </c>
      <c r="B33" s="482" t="s">
        <v>1106</v>
      </c>
      <c r="C33" s="424"/>
      <c r="D33" s="424"/>
    </row>
    <row r="34" spans="1:4" ht="12.75">
      <c r="A34" s="485" t="s">
        <v>63</v>
      </c>
      <c r="B34" s="490" t="s">
        <v>931</v>
      </c>
      <c r="C34" s="413">
        <f>SUM(C4:C33)</f>
        <v>0</v>
      </c>
      <c r="D34" s="413">
        <f>SUM(D4:D33)</f>
        <v>0</v>
      </c>
    </row>
    <row r="35" ht="12.75">
      <c r="A35" s="491"/>
    </row>
    <row r="36" spans="1:4" ht="49.5" customHeight="1">
      <c r="A36" s="485"/>
      <c r="B36" s="489" t="s">
        <v>1111</v>
      </c>
      <c r="C36" s="2" t="s">
        <v>901</v>
      </c>
      <c r="D36" s="2" t="s">
        <v>999</v>
      </c>
    </row>
    <row r="37" spans="1:4" ht="12.75">
      <c r="A37" s="485" t="s">
        <v>1166</v>
      </c>
      <c r="B37" s="481"/>
      <c r="C37" s="424"/>
      <c r="D37" s="424"/>
    </row>
    <row r="38" spans="1:4" ht="12.75">
      <c r="A38" s="485" t="s">
        <v>1167</v>
      </c>
      <c r="B38" s="481"/>
      <c r="C38" s="424"/>
      <c r="D38" s="424"/>
    </row>
    <row r="39" spans="1:4" ht="12.75">
      <c r="A39" s="485" t="s">
        <v>1168</v>
      </c>
      <c r="B39" s="481"/>
      <c r="C39" s="424"/>
      <c r="D39" s="424"/>
    </row>
    <row r="40" spans="1:4" ht="12.75">
      <c r="A40" s="485" t="s">
        <v>1169</v>
      </c>
      <c r="B40" s="481"/>
      <c r="C40" s="424"/>
      <c r="D40" s="424"/>
    </row>
    <row r="41" spans="1:4" ht="12.75">
      <c r="A41" s="485" t="s">
        <v>1170</v>
      </c>
      <c r="B41" s="481"/>
      <c r="C41" s="424"/>
      <c r="D41" s="424"/>
    </row>
    <row r="42" spans="1:4" ht="12.75">
      <c r="A42" s="485" t="s">
        <v>1171</v>
      </c>
      <c r="B42" s="481"/>
      <c r="C42" s="424"/>
      <c r="D42" s="424"/>
    </row>
    <row r="43" spans="1:4" ht="12.75">
      <c r="A43" s="485" t="s">
        <v>1172</v>
      </c>
      <c r="B43" s="481"/>
      <c r="C43" s="424"/>
      <c r="D43" s="424"/>
    </row>
    <row r="44" spans="1:4" ht="12.75">
      <c r="A44" s="485" t="s">
        <v>1173</v>
      </c>
      <c r="B44" s="481"/>
      <c r="C44" s="424"/>
      <c r="D44" s="424"/>
    </row>
    <row r="45" spans="1:4" ht="12.75">
      <c r="A45" s="485" t="s">
        <v>1174</v>
      </c>
      <c r="B45" s="481"/>
      <c r="C45" s="424"/>
      <c r="D45" s="424"/>
    </row>
    <row r="46" spans="1:4" ht="12.75">
      <c r="A46" s="485" t="s">
        <v>1175</v>
      </c>
      <c r="B46" s="481"/>
      <c r="C46" s="424"/>
      <c r="D46" s="424"/>
    </row>
    <row r="47" spans="1:4" ht="12.75">
      <c r="A47" s="485" t="s">
        <v>1176</v>
      </c>
      <c r="B47" s="481"/>
      <c r="C47" s="424"/>
      <c r="D47" s="424"/>
    </row>
    <row r="48" spans="1:4" ht="12.75">
      <c r="A48" s="485" t="s">
        <v>1177</v>
      </c>
      <c r="B48" s="481"/>
      <c r="C48" s="424"/>
      <c r="D48" s="424"/>
    </row>
    <row r="49" spans="1:4" ht="12.75">
      <c r="A49" s="485" t="s">
        <v>1178</v>
      </c>
      <c r="B49" s="481"/>
      <c r="C49" s="424"/>
      <c r="D49" s="424"/>
    </row>
    <row r="50" spans="1:4" ht="12.75">
      <c r="A50" s="485" t="s">
        <v>1179</v>
      </c>
      <c r="B50" s="481"/>
      <c r="C50" s="424"/>
      <c r="D50" s="424"/>
    </row>
    <row r="51" spans="1:4" ht="12.75">
      <c r="A51" s="485" t="s">
        <v>1180</v>
      </c>
      <c r="B51" s="481"/>
      <c r="C51" s="424"/>
      <c r="D51" s="424"/>
    </row>
    <row r="52" spans="1:4" ht="12.75">
      <c r="A52" s="485" t="s">
        <v>1181</v>
      </c>
      <c r="B52" s="481"/>
      <c r="C52" s="424"/>
      <c r="D52" s="424"/>
    </row>
    <row r="53" spans="1:4" ht="12.75">
      <c r="A53" s="485" t="s">
        <v>1182</v>
      </c>
      <c r="B53" s="481"/>
      <c r="C53" s="424"/>
      <c r="D53" s="424"/>
    </row>
    <row r="54" spans="1:4" ht="12.75">
      <c r="A54" s="485" t="s">
        <v>1183</v>
      </c>
      <c r="B54" s="481"/>
      <c r="C54" s="424"/>
      <c r="D54" s="424"/>
    </row>
    <row r="55" spans="1:4" ht="12.75">
      <c r="A55" s="485" t="s">
        <v>1184</v>
      </c>
      <c r="B55" s="481"/>
      <c r="C55" s="424"/>
      <c r="D55" s="424"/>
    </row>
    <row r="56" spans="1:4" ht="12.75">
      <c r="A56" s="485" t="s">
        <v>1185</v>
      </c>
      <c r="B56" s="481"/>
      <c r="C56" s="424"/>
      <c r="D56" s="424"/>
    </row>
    <row r="57" spans="1:4" ht="12.75">
      <c r="A57" s="485" t="s">
        <v>1186</v>
      </c>
      <c r="B57" s="481"/>
      <c r="C57" s="424"/>
      <c r="D57" s="424"/>
    </row>
    <row r="58" spans="1:4" ht="12.75">
      <c r="A58" s="485" t="s">
        <v>1187</v>
      </c>
      <c r="B58" s="481"/>
      <c r="C58" s="424"/>
      <c r="D58" s="424"/>
    </row>
    <row r="59" spans="1:4" ht="12.75">
      <c r="A59" s="485" t="s">
        <v>1188</v>
      </c>
      <c r="B59" s="481"/>
      <c r="C59" s="424"/>
      <c r="D59" s="424"/>
    </row>
    <row r="60" spans="1:4" ht="12.75">
      <c r="A60" s="485" t="s">
        <v>1189</v>
      </c>
      <c r="B60" s="481"/>
      <c r="C60" s="424"/>
      <c r="D60" s="424"/>
    </row>
    <row r="61" spans="1:4" ht="12.75">
      <c r="A61" s="485" t="s">
        <v>1190</v>
      </c>
      <c r="B61" s="481"/>
      <c r="C61" s="424"/>
      <c r="D61" s="424"/>
    </row>
    <row r="62" spans="1:4" ht="12.75">
      <c r="A62" s="485" t="s">
        <v>1191</v>
      </c>
      <c r="B62" s="481"/>
      <c r="C62" s="424"/>
      <c r="D62" s="424"/>
    </row>
    <row r="63" spans="1:4" ht="12.75">
      <c r="A63" s="485" t="s">
        <v>1192</v>
      </c>
      <c r="B63" s="481"/>
      <c r="C63" s="424"/>
      <c r="D63" s="424"/>
    </row>
    <row r="64" spans="1:4" ht="12.75">
      <c r="A64" s="485" t="s">
        <v>1193</v>
      </c>
      <c r="B64" s="481"/>
      <c r="C64" s="424"/>
      <c r="D64" s="424"/>
    </row>
    <row r="65" spans="1:4" ht="12.75">
      <c r="A65" s="485" t="s">
        <v>1194</v>
      </c>
      <c r="B65" s="481"/>
      <c r="C65" s="424"/>
      <c r="D65" s="424"/>
    </row>
    <row r="66" spans="1:4" ht="12.75">
      <c r="A66" s="485" t="s">
        <v>1195</v>
      </c>
      <c r="B66" s="482" t="s">
        <v>1113</v>
      </c>
      <c r="C66" s="424"/>
      <c r="D66" s="424"/>
    </row>
    <row r="67" spans="1:4" ht="12.75">
      <c r="A67" s="485" t="s">
        <v>1196</v>
      </c>
      <c r="B67" s="490" t="s">
        <v>931</v>
      </c>
      <c r="C67" s="413">
        <f>SUM(C37:C66)</f>
        <v>0</v>
      </c>
      <c r="D67" s="413">
        <f>SUM(D37:D66)</f>
        <v>0</v>
      </c>
    </row>
    <row r="68" ht="12.75">
      <c r="A68" s="491"/>
    </row>
    <row r="69" spans="1:4" ht="49.5" customHeight="1">
      <c r="A69" s="485"/>
      <c r="B69" s="470" t="s">
        <v>1114</v>
      </c>
      <c r="C69" s="2" t="s">
        <v>901</v>
      </c>
      <c r="D69" s="2" t="s">
        <v>999</v>
      </c>
    </row>
    <row r="70" spans="1:4" ht="12.75">
      <c r="A70" s="485" t="s">
        <v>1197</v>
      </c>
      <c r="B70" s="419"/>
      <c r="C70" s="424"/>
      <c r="D70" s="424"/>
    </row>
    <row r="71" spans="1:4" ht="12.75">
      <c r="A71" s="485" t="s">
        <v>1198</v>
      </c>
      <c r="B71" s="419"/>
      <c r="C71" s="424"/>
      <c r="D71" s="424"/>
    </row>
    <row r="72" spans="1:4" ht="12.75">
      <c r="A72" s="485" t="s">
        <v>1199</v>
      </c>
      <c r="B72" s="419"/>
      <c r="C72" s="424"/>
      <c r="D72" s="424"/>
    </row>
    <row r="73" spans="1:4" ht="12.75">
      <c r="A73" s="485" t="s">
        <v>1200</v>
      </c>
      <c r="B73" s="419"/>
      <c r="C73" s="424"/>
      <c r="D73" s="424"/>
    </row>
    <row r="74" spans="1:4" ht="12.75">
      <c r="A74" s="485" t="s">
        <v>1201</v>
      </c>
      <c r="B74" s="419"/>
      <c r="C74" s="424"/>
      <c r="D74" s="424"/>
    </row>
    <row r="75" spans="1:4" ht="12.75">
      <c r="A75" s="485" t="s">
        <v>1202</v>
      </c>
      <c r="B75" s="419"/>
      <c r="C75" s="424"/>
      <c r="D75" s="424"/>
    </row>
    <row r="76" spans="1:4" ht="12.75">
      <c r="A76" s="485" t="s">
        <v>1203</v>
      </c>
      <c r="B76" s="419"/>
      <c r="C76" s="424"/>
      <c r="D76" s="424"/>
    </row>
    <row r="77" spans="1:4" ht="12.75">
      <c r="A77" s="485" t="s">
        <v>1204</v>
      </c>
      <c r="B77" s="419"/>
      <c r="C77" s="424"/>
      <c r="D77" s="424"/>
    </row>
    <row r="78" spans="1:4" ht="12.75">
      <c r="A78" s="485" t="s">
        <v>1205</v>
      </c>
      <c r="B78" s="419"/>
      <c r="C78" s="424"/>
      <c r="D78" s="424"/>
    </row>
    <row r="79" spans="1:4" ht="12.75">
      <c r="A79" s="485" t="s">
        <v>1206</v>
      </c>
      <c r="B79" s="419"/>
      <c r="C79" s="424"/>
      <c r="D79" s="424"/>
    </row>
    <row r="80" spans="1:4" ht="12.75">
      <c r="A80" s="485" t="s">
        <v>1207</v>
      </c>
      <c r="B80" s="419"/>
      <c r="C80" s="424"/>
      <c r="D80" s="424"/>
    </row>
    <row r="81" spans="1:4" ht="12.75">
      <c r="A81" s="485" t="s">
        <v>1208</v>
      </c>
      <c r="B81" s="419"/>
      <c r="C81" s="424"/>
      <c r="D81" s="424"/>
    </row>
    <row r="82" spans="1:4" ht="12.75">
      <c r="A82" s="485" t="s">
        <v>1209</v>
      </c>
      <c r="B82" s="419"/>
      <c r="C82" s="424"/>
      <c r="D82" s="424"/>
    </row>
    <row r="83" spans="1:4" ht="12.75">
      <c r="A83" s="485" t="s">
        <v>1210</v>
      </c>
      <c r="B83" s="419"/>
      <c r="C83" s="424"/>
      <c r="D83" s="424"/>
    </row>
    <row r="84" spans="1:4" ht="12.75">
      <c r="A84" s="485" t="s">
        <v>1211</v>
      </c>
      <c r="B84" s="419"/>
      <c r="C84" s="424"/>
      <c r="D84" s="424"/>
    </row>
    <row r="85" spans="1:4" ht="12.75">
      <c r="A85" s="485" t="s">
        <v>1212</v>
      </c>
      <c r="B85" s="419"/>
      <c r="C85" s="424"/>
      <c r="D85" s="424"/>
    </row>
    <row r="86" spans="1:4" ht="12.75">
      <c r="A86" s="485" t="s">
        <v>1213</v>
      </c>
      <c r="B86" s="419"/>
      <c r="C86" s="424"/>
      <c r="D86" s="424"/>
    </row>
    <row r="87" spans="1:4" ht="12.75">
      <c r="A87" s="485" t="s">
        <v>1214</v>
      </c>
      <c r="B87" s="419"/>
      <c r="C87" s="424"/>
      <c r="D87" s="424"/>
    </row>
    <row r="88" spans="1:4" ht="12.75">
      <c r="A88" s="485" t="s">
        <v>1215</v>
      </c>
      <c r="B88" s="419"/>
      <c r="C88" s="424"/>
      <c r="D88" s="424"/>
    </row>
    <row r="89" spans="1:4" ht="12.75">
      <c r="A89" s="485" t="s">
        <v>1216</v>
      </c>
      <c r="B89" s="419"/>
      <c r="C89" s="424"/>
      <c r="D89" s="424"/>
    </row>
    <row r="90" spans="1:4" ht="12.75">
      <c r="A90" s="485" t="s">
        <v>1217</v>
      </c>
      <c r="B90" s="419"/>
      <c r="C90" s="424"/>
      <c r="D90" s="424"/>
    </row>
    <row r="91" spans="1:4" ht="12.75">
      <c r="A91" s="485" t="s">
        <v>1218</v>
      </c>
      <c r="B91" s="419"/>
      <c r="C91" s="424"/>
      <c r="D91" s="424"/>
    </row>
    <row r="92" spans="1:4" ht="12.75">
      <c r="A92" s="485" t="s">
        <v>1219</v>
      </c>
      <c r="B92" s="419"/>
      <c r="C92" s="424"/>
      <c r="D92" s="424"/>
    </row>
    <row r="93" spans="1:4" ht="12.75">
      <c r="A93" s="485" t="s">
        <v>1220</v>
      </c>
      <c r="B93" s="419"/>
      <c r="C93" s="424"/>
      <c r="D93" s="424"/>
    </row>
    <row r="94" spans="1:4" ht="12.75">
      <c r="A94" s="485" t="s">
        <v>1221</v>
      </c>
      <c r="B94" s="419"/>
      <c r="C94" s="424"/>
      <c r="D94" s="424"/>
    </row>
    <row r="95" spans="1:4" ht="12.75">
      <c r="A95" s="485" t="s">
        <v>1222</v>
      </c>
      <c r="B95" s="419"/>
      <c r="C95" s="424"/>
      <c r="D95" s="424"/>
    </row>
    <row r="96" spans="1:4" ht="12.75">
      <c r="A96" s="485" t="s">
        <v>1223</v>
      </c>
      <c r="B96" s="419"/>
      <c r="C96" s="424"/>
      <c r="D96" s="424"/>
    </row>
    <row r="97" spans="1:4" ht="12.75">
      <c r="A97" s="485" t="s">
        <v>1224</v>
      </c>
      <c r="B97" s="419"/>
      <c r="C97" s="424"/>
      <c r="D97" s="424"/>
    </row>
    <row r="98" spans="1:4" ht="12.75">
      <c r="A98" s="485" t="s">
        <v>1225</v>
      </c>
      <c r="B98" s="419"/>
      <c r="C98" s="424"/>
      <c r="D98" s="424"/>
    </row>
    <row r="99" spans="1:4" ht="12.75">
      <c r="A99" s="485" t="s">
        <v>1226</v>
      </c>
      <c r="B99" s="411" t="s">
        <v>1110</v>
      </c>
      <c r="C99" s="424"/>
      <c r="D99" s="424"/>
    </row>
    <row r="100" spans="1:4" ht="12.75">
      <c r="A100" s="485" t="s">
        <v>1227</v>
      </c>
      <c r="B100" s="473" t="s">
        <v>931</v>
      </c>
      <c r="C100" s="413">
        <f>SUM(C70:C99)</f>
        <v>0</v>
      </c>
      <c r="D100" s="413">
        <f>SUM(D70:D99)</f>
        <v>0</v>
      </c>
    </row>
    <row r="102" spans="1:4" ht="49.5" customHeight="1">
      <c r="A102" s="485"/>
      <c r="B102" s="470" t="s">
        <v>750</v>
      </c>
      <c r="C102" s="2" t="s">
        <v>901</v>
      </c>
      <c r="D102" s="2" t="s">
        <v>999</v>
      </c>
    </row>
    <row r="103" spans="1:4" ht="12.75">
      <c r="A103" s="485" t="s">
        <v>1228</v>
      </c>
      <c r="B103" s="419"/>
      <c r="C103" s="424"/>
      <c r="D103" s="424"/>
    </row>
    <row r="104" spans="1:4" ht="12.75">
      <c r="A104" s="485" t="s">
        <v>1229</v>
      </c>
      <c r="B104" s="419"/>
      <c r="C104" s="424"/>
      <c r="D104" s="424"/>
    </row>
    <row r="105" spans="1:4" ht="12.75">
      <c r="A105" s="485" t="s">
        <v>1230</v>
      </c>
      <c r="B105" s="419"/>
      <c r="C105" s="424"/>
      <c r="D105" s="424"/>
    </row>
    <row r="106" spans="1:4" ht="12.75">
      <c r="A106" s="485" t="s">
        <v>1231</v>
      </c>
      <c r="B106" s="419"/>
      <c r="C106" s="424"/>
      <c r="D106" s="424"/>
    </row>
    <row r="107" spans="1:4" ht="12.75">
      <c r="A107" s="485" t="s">
        <v>1232</v>
      </c>
      <c r="B107" s="419"/>
      <c r="C107" s="424"/>
      <c r="D107" s="424"/>
    </row>
    <row r="108" spans="1:4" ht="12.75">
      <c r="A108" s="485" t="s">
        <v>1233</v>
      </c>
      <c r="B108" s="419"/>
      <c r="C108" s="424"/>
      <c r="D108" s="424"/>
    </row>
    <row r="109" spans="1:4" ht="12.75">
      <c r="A109" s="485" t="s">
        <v>1234</v>
      </c>
      <c r="B109" s="419"/>
      <c r="C109" s="424"/>
      <c r="D109" s="424"/>
    </row>
    <row r="110" spans="1:4" ht="12.75">
      <c r="A110" s="485" t="s">
        <v>1235</v>
      </c>
      <c r="B110" s="419"/>
      <c r="C110" s="424"/>
      <c r="D110" s="424"/>
    </row>
    <row r="111" spans="1:4" ht="12.75">
      <c r="A111" s="485" t="s">
        <v>1236</v>
      </c>
      <c r="B111" s="419"/>
      <c r="C111" s="424"/>
      <c r="D111" s="424"/>
    </row>
    <row r="112" spans="1:4" ht="12.75">
      <c r="A112" s="485" t="s">
        <v>1237</v>
      </c>
      <c r="B112" s="419"/>
      <c r="C112" s="424"/>
      <c r="D112" s="424"/>
    </row>
    <row r="113" spans="1:4" ht="12.75">
      <c r="A113" s="485" t="s">
        <v>1238</v>
      </c>
      <c r="B113" s="419"/>
      <c r="C113" s="424"/>
      <c r="D113" s="424"/>
    </row>
    <row r="114" spans="1:4" ht="12.75">
      <c r="A114" s="485" t="s">
        <v>1239</v>
      </c>
      <c r="B114" s="419"/>
      <c r="C114" s="424"/>
      <c r="D114" s="424"/>
    </row>
    <row r="115" spans="1:4" ht="12.75">
      <c r="A115" s="485" t="s">
        <v>1240</v>
      </c>
      <c r="B115" s="419"/>
      <c r="C115" s="424"/>
      <c r="D115" s="424"/>
    </row>
    <row r="116" spans="1:4" ht="12.75">
      <c r="A116" s="485" t="s">
        <v>1241</v>
      </c>
      <c r="B116" s="419"/>
      <c r="C116" s="424"/>
      <c r="D116" s="424"/>
    </row>
    <row r="117" spans="1:4" ht="12.75">
      <c r="A117" s="485" t="s">
        <v>1242</v>
      </c>
      <c r="B117" s="419"/>
      <c r="C117" s="424"/>
      <c r="D117" s="424"/>
    </row>
    <row r="118" spans="1:4" ht="12.75">
      <c r="A118" s="485" t="s">
        <v>1243</v>
      </c>
      <c r="B118" s="419"/>
      <c r="C118" s="424"/>
      <c r="D118" s="424"/>
    </row>
    <row r="119" spans="1:4" ht="12.75">
      <c r="A119" s="485" t="s">
        <v>1245</v>
      </c>
      <c r="B119" s="419"/>
      <c r="C119" s="424"/>
      <c r="D119" s="424"/>
    </row>
    <row r="120" spans="1:4" ht="12.75">
      <c r="A120" s="485" t="s">
        <v>1246</v>
      </c>
      <c r="B120" s="419"/>
      <c r="C120" s="424"/>
      <c r="D120" s="424"/>
    </row>
    <row r="121" spans="1:4" ht="12.75">
      <c r="A121" s="485" t="s">
        <v>1247</v>
      </c>
      <c r="B121" s="419"/>
      <c r="C121" s="424"/>
      <c r="D121" s="424"/>
    </row>
    <row r="122" spans="1:4" ht="12.75">
      <c r="A122" s="485" t="s">
        <v>1248</v>
      </c>
      <c r="B122" s="419"/>
      <c r="C122" s="424"/>
      <c r="D122" s="424"/>
    </row>
    <row r="123" spans="1:4" ht="12.75">
      <c r="A123" s="485" t="s">
        <v>1249</v>
      </c>
      <c r="B123" s="419"/>
      <c r="C123" s="424"/>
      <c r="D123" s="424"/>
    </row>
    <row r="124" spans="1:4" ht="12.75">
      <c r="A124" s="485" t="s">
        <v>1250</v>
      </c>
      <c r="B124" s="419"/>
      <c r="C124" s="424"/>
      <c r="D124" s="424"/>
    </row>
    <row r="125" spans="1:4" ht="12.75">
      <c r="A125" s="485" t="s">
        <v>1251</v>
      </c>
      <c r="B125" s="419"/>
      <c r="C125" s="424"/>
      <c r="D125" s="424"/>
    </row>
    <row r="126" spans="1:4" ht="12.75">
      <c r="A126" s="485" t="s">
        <v>1252</v>
      </c>
      <c r="B126" s="419"/>
      <c r="C126" s="424"/>
      <c r="D126" s="424"/>
    </row>
    <row r="127" spans="1:4" ht="12.75">
      <c r="A127" s="485" t="s">
        <v>1253</v>
      </c>
      <c r="B127" s="419"/>
      <c r="C127" s="424"/>
      <c r="D127" s="424"/>
    </row>
    <row r="128" spans="1:4" ht="12.75">
      <c r="A128" s="485" t="s">
        <v>1254</v>
      </c>
      <c r="B128" s="419"/>
      <c r="C128" s="424"/>
      <c r="D128" s="424"/>
    </row>
    <row r="129" spans="1:4" ht="12.75">
      <c r="A129" s="485" t="s">
        <v>1255</v>
      </c>
      <c r="B129" s="419"/>
      <c r="C129" s="424"/>
      <c r="D129" s="424"/>
    </row>
    <row r="130" spans="1:4" ht="12.75">
      <c r="A130" s="485" t="s">
        <v>1256</v>
      </c>
      <c r="B130" s="419"/>
      <c r="C130" s="424"/>
      <c r="D130" s="424"/>
    </row>
    <row r="131" spans="1:4" ht="12.75">
      <c r="A131" s="485" t="s">
        <v>1257</v>
      </c>
      <c r="B131" s="419"/>
      <c r="C131" s="424"/>
      <c r="D131" s="424"/>
    </row>
    <row r="132" spans="1:4" ht="12.75">
      <c r="A132" s="485" t="s">
        <v>1258</v>
      </c>
      <c r="B132" s="410" t="s">
        <v>1115</v>
      </c>
      <c r="C132" s="424"/>
      <c r="D132" s="424"/>
    </row>
    <row r="133" spans="1:4" ht="12.75">
      <c r="A133" s="485" t="s">
        <v>1259</v>
      </c>
      <c r="B133" s="473" t="s">
        <v>931</v>
      </c>
      <c r="C133" s="413">
        <f>SUM(C103:C132)</f>
        <v>0</v>
      </c>
      <c r="D133" s="413">
        <f>SUM(D103:D132)</f>
        <v>0</v>
      </c>
    </row>
    <row r="135" spans="1:4" ht="49.5" customHeight="1">
      <c r="A135" s="485"/>
      <c r="B135" s="470" t="s">
        <v>751</v>
      </c>
      <c r="C135" s="2" t="s">
        <v>901</v>
      </c>
      <c r="D135" s="2" t="s">
        <v>999</v>
      </c>
    </row>
    <row r="136" spans="1:4" ht="12.75">
      <c r="A136" s="485" t="s">
        <v>1260</v>
      </c>
      <c r="B136" s="419"/>
      <c r="C136" s="424"/>
      <c r="D136" s="424"/>
    </row>
    <row r="137" spans="1:4" ht="12.75">
      <c r="A137" s="485" t="s">
        <v>1261</v>
      </c>
      <c r="B137" s="419"/>
      <c r="C137" s="424"/>
      <c r="D137" s="424"/>
    </row>
    <row r="138" spans="1:4" ht="12.75">
      <c r="A138" s="485" t="s">
        <v>1262</v>
      </c>
      <c r="B138" s="419"/>
      <c r="C138" s="424"/>
      <c r="D138" s="424"/>
    </row>
    <row r="139" spans="1:4" ht="12.75">
      <c r="A139" s="485" t="s">
        <v>1263</v>
      </c>
      <c r="B139" s="419"/>
      <c r="C139" s="424"/>
      <c r="D139" s="424"/>
    </row>
    <row r="140" spans="1:4" ht="12.75">
      <c r="A140" s="485" t="s">
        <v>1264</v>
      </c>
      <c r="B140" s="419"/>
      <c r="C140" s="424"/>
      <c r="D140" s="424"/>
    </row>
    <row r="141" spans="1:4" ht="12.75">
      <c r="A141" s="485" t="s">
        <v>1265</v>
      </c>
      <c r="B141" s="419"/>
      <c r="C141" s="424"/>
      <c r="D141" s="424"/>
    </row>
    <row r="142" spans="1:4" ht="12.75">
      <c r="A142" s="485" t="s">
        <v>1266</v>
      </c>
      <c r="B142" s="419"/>
      <c r="C142" s="424"/>
      <c r="D142" s="424"/>
    </row>
    <row r="143" spans="1:4" ht="12.75">
      <c r="A143" s="485" t="s">
        <v>1267</v>
      </c>
      <c r="B143" s="419"/>
      <c r="C143" s="424"/>
      <c r="D143" s="424"/>
    </row>
    <row r="144" spans="1:4" ht="12.75">
      <c r="A144" s="485" t="s">
        <v>1268</v>
      </c>
      <c r="B144" s="419"/>
      <c r="C144" s="424"/>
      <c r="D144" s="424"/>
    </row>
    <row r="145" spans="1:4" ht="12.75">
      <c r="A145" s="485" t="s">
        <v>1269</v>
      </c>
      <c r="B145" s="419"/>
      <c r="C145" s="424"/>
      <c r="D145" s="424"/>
    </row>
    <row r="146" spans="1:4" ht="12.75">
      <c r="A146" s="485" t="s">
        <v>1270</v>
      </c>
      <c r="B146" s="419"/>
      <c r="C146" s="424"/>
      <c r="D146" s="424"/>
    </row>
    <row r="147" spans="1:4" ht="12.75">
      <c r="A147" s="485" t="s">
        <v>1271</v>
      </c>
      <c r="B147" s="419"/>
      <c r="C147" s="424"/>
      <c r="D147" s="424"/>
    </row>
    <row r="148" spans="1:4" ht="12.75">
      <c r="A148" s="485" t="s">
        <v>1272</v>
      </c>
      <c r="B148" s="419"/>
      <c r="C148" s="424"/>
      <c r="D148" s="424"/>
    </row>
    <row r="149" spans="1:4" ht="12.75">
      <c r="A149" s="485" t="s">
        <v>1273</v>
      </c>
      <c r="B149" s="419"/>
      <c r="C149" s="424"/>
      <c r="D149" s="424"/>
    </row>
    <row r="150" spans="1:4" ht="12.75">
      <c r="A150" s="485" t="s">
        <v>1274</v>
      </c>
      <c r="B150" s="419"/>
      <c r="C150" s="424"/>
      <c r="D150" s="424"/>
    </row>
    <row r="151" spans="1:4" ht="12.75">
      <c r="A151" s="485" t="s">
        <v>1275</v>
      </c>
      <c r="B151" s="419"/>
      <c r="C151" s="424"/>
      <c r="D151" s="424"/>
    </row>
    <row r="152" spans="1:4" ht="12.75">
      <c r="A152" s="485" t="s">
        <v>1276</v>
      </c>
      <c r="B152" s="419"/>
      <c r="C152" s="424"/>
      <c r="D152" s="424"/>
    </row>
    <row r="153" spans="1:4" ht="12.75">
      <c r="A153" s="485" t="s">
        <v>1277</v>
      </c>
      <c r="B153" s="419"/>
      <c r="C153" s="424"/>
      <c r="D153" s="424"/>
    </row>
    <row r="154" spans="1:4" ht="12.75">
      <c r="A154" s="485" t="s">
        <v>1278</v>
      </c>
      <c r="B154" s="419"/>
      <c r="C154" s="424"/>
      <c r="D154" s="424"/>
    </row>
    <row r="155" spans="1:4" ht="12.75">
      <c r="A155" s="485" t="s">
        <v>1279</v>
      </c>
      <c r="B155" s="419"/>
      <c r="C155" s="424"/>
      <c r="D155" s="424"/>
    </row>
    <row r="156" spans="1:4" ht="12.75">
      <c r="A156" s="485" t="s">
        <v>1280</v>
      </c>
      <c r="B156" s="419"/>
      <c r="C156" s="424"/>
      <c r="D156" s="424"/>
    </row>
    <row r="157" spans="1:4" ht="12.75">
      <c r="A157" s="485" t="s">
        <v>1281</v>
      </c>
      <c r="B157" s="419"/>
      <c r="C157" s="424"/>
      <c r="D157" s="424"/>
    </row>
    <row r="158" spans="1:4" ht="12.75">
      <c r="A158" s="485" t="s">
        <v>1282</v>
      </c>
      <c r="B158" s="419"/>
      <c r="C158" s="424"/>
      <c r="D158" s="424"/>
    </row>
    <row r="159" spans="1:4" ht="12.75">
      <c r="A159" s="485" t="s">
        <v>1283</v>
      </c>
      <c r="B159" s="419"/>
      <c r="C159" s="424"/>
      <c r="D159" s="424"/>
    </row>
    <row r="160" spans="1:4" ht="12.75">
      <c r="A160" s="485" t="s">
        <v>1284</v>
      </c>
      <c r="B160" s="419"/>
      <c r="C160" s="424"/>
      <c r="D160" s="424"/>
    </row>
    <row r="161" spans="1:4" ht="12.75">
      <c r="A161" s="485" t="s">
        <v>1285</v>
      </c>
      <c r="B161" s="419"/>
      <c r="C161" s="424"/>
      <c r="D161" s="424"/>
    </row>
    <row r="162" spans="1:4" ht="12.75">
      <c r="A162" s="485" t="s">
        <v>1286</v>
      </c>
      <c r="B162" s="419"/>
      <c r="C162" s="424"/>
      <c r="D162" s="424"/>
    </row>
    <row r="163" spans="1:4" ht="12.75">
      <c r="A163" s="485" t="s">
        <v>1287</v>
      </c>
      <c r="B163" s="419"/>
      <c r="C163" s="424"/>
      <c r="D163" s="424"/>
    </row>
    <row r="164" spans="1:4" ht="12.75">
      <c r="A164" s="485" t="s">
        <v>1288</v>
      </c>
      <c r="B164" s="419"/>
      <c r="C164" s="424"/>
      <c r="D164" s="424"/>
    </row>
    <row r="165" spans="1:4" ht="12.75">
      <c r="A165" s="485" t="s">
        <v>1289</v>
      </c>
      <c r="B165" s="411" t="s">
        <v>1116</v>
      </c>
      <c r="C165" s="424"/>
      <c r="D165" s="424"/>
    </row>
    <row r="166" spans="1:4" ht="12.75">
      <c r="A166" s="485" t="s">
        <v>1290</v>
      </c>
      <c r="B166" s="473" t="s">
        <v>931</v>
      </c>
      <c r="C166" s="413">
        <f>SUM(C136:C165)</f>
        <v>0</v>
      </c>
      <c r="D166" s="413">
        <f>SUM(D136:D165)</f>
        <v>0</v>
      </c>
    </row>
    <row r="168" spans="1:4" ht="49.5" customHeight="1">
      <c r="A168" s="485"/>
      <c r="B168" s="470" t="s">
        <v>752</v>
      </c>
      <c r="C168" s="2" t="s">
        <v>901</v>
      </c>
      <c r="D168" s="2" t="s">
        <v>999</v>
      </c>
    </row>
    <row r="169" spans="1:4" ht="12.75">
      <c r="A169" s="485" t="s">
        <v>1291</v>
      </c>
      <c r="B169" s="419"/>
      <c r="C169" s="424"/>
      <c r="D169" s="424"/>
    </row>
    <row r="170" spans="1:4" ht="12.75">
      <c r="A170" s="485" t="s">
        <v>1292</v>
      </c>
      <c r="B170" s="419"/>
      <c r="C170" s="424"/>
      <c r="D170" s="424"/>
    </row>
    <row r="171" spans="1:4" ht="12.75">
      <c r="A171" s="485" t="s">
        <v>1293</v>
      </c>
      <c r="B171" s="419"/>
      <c r="C171" s="424"/>
      <c r="D171" s="424"/>
    </row>
    <row r="172" spans="1:4" ht="12.75">
      <c r="A172" s="485" t="s">
        <v>1294</v>
      </c>
      <c r="B172" s="419"/>
      <c r="C172" s="424"/>
      <c r="D172" s="424"/>
    </row>
    <row r="173" spans="1:4" ht="12.75">
      <c r="A173" s="485" t="s">
        <v>1295</v>
      </c>
      <c r="B173" s="419"/>
      <c r="C173" s="424"/>
      <c r="D173" s="424"/>
    </row>
    <row r="174" spans="1:4" ht="12.75">
      <c r="A174" s="485" t="s">
        <v>0</v>
      </c>
      <c r="B174" s="419"/>
      <c r="C174" s="424"/>
      <c r="D174" s="424"/>
    </row>
    <row r="175" spans="1:4" ht="12.75">
      <c r="A175" s="485" t="s">
        <v>1</v>
      </c>
      <c r="B175" s="419"/>
      <c r="C175" s="424"/>
      <c r="D175" s="424"/>
    </row>
    <row r="176" spans="1:4" ht="12.75">
      <c r="A176" s="485" t="s">
        <v>2</v>
      </c>
      <c r="B176" s="419"/>
      <c r="C176" s="424"/>
      <c r="D176" s="424"/>
    </row>
    <row r="177" spans="1:4" ht="12.75">
      <c r="A177" s="485" t="s">
        <v>3</v>
      </c>
      <c r="B177" s="419"/>
      <c r="C177" s="424"/>
      <c r="D177" s="424"/>
    </row>
    <row r="178" spans="1:4" ht="12.75">
      <c r="A178" s="485" t="s">
        <v>4</v>
      </c>
      <c r="B178" s="419"/>
      <c r="C178" s="424"/>
      <c r="D178" s="424"/>
    </row>
    <row r="179" spans="1:4" ht="12.75">
      <c r="A179" s="485" t="s">
        <v>5</v>
      </c>
      <c r="B179" s="419"/>
      <c r="C179" s="424"/>
      <c r="D179" s="424"/>
    </row>
    <row r="180" spans="1:4" ht="12.75">
      <c r="A180" s="485" t="s">
        <v>6</v>
      </c>
      <c r="B180" s="419"/>
      <c r="C180" s="424"/>
      <c r="D180" s="424"/>
    </row>
    <row r="181" spans="1:4" ht="12.75">
      <c r="A181" s="485" t="s">
        <v>7</v>
      </c>
      <c r="B181" s="419"/>
      <c r="C181" s="424"/>
      <c r="D181" s="424"/>
    </row>
    <row r="182" spans="1:4" ht="12.75">
      <c r="A182" s="485" t="s">
        <v>8</v>
      </c>
      <c r="B182" s="419"/>
      <c r="C182" s="424"/>
      <c r="D182" s="424"/>
    </row>
    <row r="183" spans="1:4" ht="12.75">
      <c r="A183" s="485" t="s">
        <v>9</v>
      </c>
      <c r="B183" s="419"/>
      <c r="C183" s="424"/>
      <c r="D183" s="424"/>
    </row>
    <row r="184" spans="1:4" ht="12.75">
      <c r="A184" s="485" t="s">
        <v>10</v>
      </c>
      <c r="B184" s="419"/>
      <c r="C184" s="424"/>
      <c r="D184" s="424"/>
    </row>
    <row r="185" spans="1:4" ht="12.75">
      <c r="A185" s="485" t="s">
        <v>11</v>
      </c>
      <c r="B185" s="419"/>
      <c r="C185" s="424"/>
      <c r="D185" s="424"/>
    </row>
    <row r="186" spans="1:4" ht="12.75">
      <c r="A186" s="485" t="s">
        <v>12</v>
      </c>
      <c r="B186" s="419"/>
      <c r="C186" s="424"/>
      <c r="D186" s="424"/>
    </row>
    <row r="187" spans="1:4" ht="12.75">
      <c r="A187" s="485" t="s">
        <v>13</v>
      </c>
      <c r="B187" s="419"/>
      <c r="C187" s="424"/>
      <c r="D187" s="424"/>
    </row>
    <row r="188" spans="1:4" ht="12.75">
      <c r="A188" s="485" t="s">
        <v>14</v>
      </c>
      <c r="B188" s="419"/>
      <c r="C188" s="424"/>
      <c r="D188" s="424"/>
    </row>
    <row r="189" spans="1:4" ht="12.75">
      <c r="A189" s="485" t="s">
        <v>15</v>
      </c>
      <c r="B189" s="419"/>
      <c r="C189" s="424"/>
      <c r="D189" s="424"/>
    </row>
    <row r="190" spans="1:4" ht="12.75">
      <c r="A190" s="485" t="s">
        <v>16</v>
      </c>
      <c r="B190" s="419"/>
      <c r="C190" s="424"/>
      <c r="D190" s="424"/>
    </row>
    <row r="191" spans="1:4" ht="12.75">
      <c r="A191" s="485" t="s">
        <v>17</v>
      </c>
      <c r="B191" s="419"/>
      <c r="C191" s="424"/>
      <c r="D191" s="424"/>
    </row>
    <row r="192" spans="1:4" ht="12.75">
      <c r="A192" s="485" t="s">
        <v>18</v>
      </c>
      <c r="B192" s="419"/>
      <c r="C192" s="424"/>
      <c r="D192" s="424"/>
    </row>
    <row r="193" spans="1:4" ht="12.75">
      <c r="A193" s="485" t="s">
        <v>19</v>
      </c>
      <c r="B193" s="419"/>
      <c r="C193" s="424"/>
      <c r="D193" s="424"/>
    </row>
    <row r="194" spans="1:4" ht="12.75">
      <c r="A194" s="485" t="s">
        <v>20</v>
      </c>
      <c r="B194" s="419"/>
      <c r="C194" s="424"/>
      <c r="D194" s="424"/>
    </row>
    <row r="195" spans="1:4" ht="12.75">
      <c r="A195" s="485" t="s">
        <v>21</v>
      </c>
      <c r="B195" s="419"/>
      <c r="C195" s="424"/>
      <c r="D195" s="424"/>
    </row>
    <row r="196" spans="1:4" ht="12.75">
      <c r="A196" s="485" t="s">
        <v>22</v>
      </c>
      <c r="B196" s="419"/>
      <c r="C196" s="424"/>
      <c r="D196" s="424"/>
    </row>
    <row r="197" spans="1:4" ht="12.75">
      <c r="A197" s="485" t="s">
        <v>23</v>
      </c>
      <c r="B197" s="419"/>
      <c r="C197" s="424"/>
      <c r="D197" s="424"/>
    </row>
    <row r="198" spans="1:4" ht="12.75">
      <c r="A198" s="485" t="s">
        <v>24</v>
      </c>
      <c r="B198" s="411" t="s">
        <v>1117</v>
      </c>
      <c r="C198" s="424"/>
      <c r="D198" s="424"/>
    </row>
    <row r="199" spans="1:4" ht="12.75">
      <c r="A199" s="485" t="s">
        <v>25</v>
      </c>
      <c r="B199" s="473" t="s">
        <v>931</v>
      </c>
      <c r="C199" s="413">
        <f>SUM(C169:C198)</f>
        <v>0</v>
      </c>
      <c r="D199" s="413">
        <f>SUM(D169:D198)</f>
        <v>0</v>
      </c>
    </row>
  </sheetData>
  <sheetProtection password="D05B" sheet="1" objects="1" scenarios="1"/>
  <mergeCells count="1">
    <mergeCell ref="A1:D1"/>
  </mergeCells>
  <dataValidations count="1">
    <dataValidation type="whole" allowBlank="1" showInputMessage="1" showErrorMessage="1" errorTitle="Invalid Data" error="Please only enter whole numbers." sqref="C1:D65536">
      <formula1>-9223372036854770000</formula1>
      <formula2>9223372036854770000</formula2>
    </dataValidation>
  </dataValidations>
  <printOptions horizontalCentered="1"/>
  <pageMargins left="0.75" right="0.75" top="1" bottom="1" header="0.5" footer="0.5"/>
  <pageSetup horizontalDpi="600" verticalDpi="600" orientation="portrait" scale="79" r:id="rId1"/>
  <headerFooter alignWithMargins="0">
    <oddHeader>&amp;R&amp;"Times New Roman,Regular"&amp;10 7</oddHeader>
    <oddFooter>&amp;C&amp;"Times New Roman,Regular"&amp;10&amp;A</oddFooter>
  </headerFooter>
  <rowBreaks count="5" manualBreakCount="5">
    <brk id="35" max="255" man="1"/>
    <brk id="68" max="255" man="1"/>
    <brk id="101" max="255" man="1"/>
    <brk id="134" max="255" man="1"/>
    <brk id="167" max="255" man="1"/>
  </rowBreaks>
</worksheet>
</file>

<file path=xl/worksheets/sheet8.xml><?xml version="1.0" encoding="utf-8"?>
<worksheet xmlns="http://schemas.openxmlformats.org/spreadsheetml/2006/main" xmlns:r="http://schemas.openxmlformats.org/officeDocument/2006/relationships">
  <sheetPr codeName="Sheet9">
    <pageSetUpPr fitToPage="1"/>
  </sheetPr>
  <dimension ref="A1:AD50"/>
  <sheetViews>
    <sheetView zoomScalePageLayoutView="0" workbookViewId="0" topLeftCell="A1">
      <selection activeCell="E7" sqref="E7"/>
    </sheetView>
  </sheetViews>
  <sheetFormatPr defaultColWidth="10.28125" defaultRowHeight="15"/>
  <cols>
    <col min="1" max="1" width="1.57421875" style="197" customWidth="1"/>
    <col min="2" max="2" width="5.57421875" style="197" customWidth="1"/>
    <col min="3" max="3" width="1.8515625" style="197" customWidth="1"/>
    <col min="4" max="4" width="51.421875" style="197" customWidth="1"/>
    <col min="5" max="6" width="16.57421875" style="197" customWidth="1"/>
    <col min="7" max="26" width="10.28125" style="197" customWidth="1"/>
    <col min="27" max="27" width="20.8515625" style="197" hidden="1" customWidth="1"/>
    <col min="28" max="29" width="22.28125" style="197" hidden="1" customWidth="1"/>
    <col min="30" max="30" width="10.28125" style="197" hidden="1" customWidth="1"/>
    <col min="31" max="16384" width="10.28125" style="197" customWidth="1"/>
  </cols>
  <sheetData>
    <row r="1" spans="1:6" ht="34.5" customHeight="1">
      <c r="A1" s="547" t="str">
        <f>Cover!C23&amp;Cover!C24&amp;Cover!C25&amp;Cover!C26</f>
        <v>QUARTERLY REPORT</v>
      </c>
      <c r="B1" s="547"/>
      <c r="C1" s="547"/>
      <c r="D1" s="547"/>
      <c r="E1" s="547"/>
      <c r="F1" s="547"/>
    </row>
    <row r="2" ht="15" customHeight="1"/>
    <row r="3" spans="1:6" ht="15" customHeight="1">
      <c r="A3" s="539" t="s">
        <v>1047</v>
      </c>
      <c r="B3" s="539"/>
      <c r="C3" s="539"/>
      <c r="D3" s="539"/>
      <c r="E3" s="539"/>
      <c r="F3" s="539"/>
    </row>
    <row r="4" spans="1:6" ht="15" customHeight="1">
      <c r="A4" s="227"/>
      <c r="B4" s="228"/>
      <c r="C4" s="228"/>
      <c r="D4" s="198">
        <v>1</v>
      </c>
      <c r="E4" s="199">
        <v>2</v>
      </c>
      <c r="F4" s="199">
        <v>3</v>
      </c>
    </row>
    <row r="5" spans="1:6" ht="27" customHeight="1">
      <c r="A5" s="204"/>
      <c r="E5" s="199" t="s">
        <v>901</v>
      </c>
      <c r="F5" s="199" t="s">
        <v>999</v>
      </c>
    </row>
    <row r="6" spans="1:30" ht="15" customHeight="1">
      <c r="A6" s="201" t="s">
        <v>1002</v>
      </c>
      <c r="E6" s="278"/>
      <c r="F6" s="278"/>
      <c r="AA6" s="197" t="s">
        <v>490</v>
      </c>
      <c r="AB6" s="197" t="s">
        <v>673</v>
      </c>
      <c r="AC6" s="197" t="s">
        <v>491</v>
      </c>
      <c r="AD6" s="197" t="s">
        <v>674</v>
      </c>
    </row>
    <row r="7" spans="1:28" ht="15" customHeight="1">
      <c r="A7" s="204"/>
      <c r="B7" s="205" t="s">
        <v>858</v>
      </c>
      <c r="C7" s="205"/>
      <c r="D7" s="206" t="s">
        <v>1003</v>
      </c>
      <c r="E7" s="401"/>
      <c r="F7" s="401"/>
      <c r="AA7" s="197" t="s">
        <v>540</v>
      </c>
      <c r="AB7" s="197" t="s">
        <v>344</v>
      </c>
    </row>
    <row r="8" spans="1:28" ht="15" customHeight="1">
      <c r="A8" s="204"/>
      <c r="B8" s="207" t="s">
        <v>859</v>
      </c>
      <c r="C8" s="207"/>
      <c r="D8" s="208" t="s">
        <v>937</v>
      </c>
      <c r="E8" s="401"/>
      <c r="F8" s="401"/>
      <c r="AA8" s="197" t="s">
        <v>497</v>
      </c>
      <c r="AB8" s="197" t="s">
        <v>680</v>
      </c>
    </row>
    <row r="9" spans="1:28" ht="15" customHeight="1">
      <c r="A9" s="204"/>
      <c r="B9" s="207" t="s">
        <v>860</v>
      </c>
      <c r="C9" s="207"/>
      <c r="D9" s="208" t="s">
        <v>1004</v>
      </c>
      <c r="E9" s="401"/>
      <c r="F9" s="401"/>
      <c r="AA9" s="197" t="s">
        <v>541</v>
      </c>
      <c r="AB9" s="197" t="s">
        <v>345</v>
      </c>
    </row>
    <row r="10" spans="1:28" ht="15" customHeight="1">
      <c r="A10" s="204"/>
      <c r="B10" s="207" t="s">
        <v>861</v>
      </c>
      <c r="C10" s="207"/>
      <c r="D10" s="208" t="s">
        <v>1005</v>
      </c>
      <c r="E10" s="401"/>
      <c r="F10" s="401"/>
      <c r="AA10" s="197" t="s">
        <v>542</v>
      </c>
      <c r="AB10" s="197" t="s">
        <v>346</v>
      </c>
    </row>
    <row r="11" spans="1:28" ht="15" customHeight="1">
      <c r="A11" s="204"/>
      <c r="B11" s="207" t="s">
        <v>862</v>
      </c>
      <c r="C11" s="207"/>
      <c r="D11" s="208" t="s">
        <v>1006</v>
      </c>
      <c r="E11" s="401"/>
      <c r="F11" s="401"/>
      <c r="AA11" s="197" t="s">
        <v>543</v>
      </c>
      <c r="AB11" s="197" t="s">
        <v>347</v>
      </c>
    </row>
    <row r="12" spans="1:28" ht="15" customHeight="1">
      <c r="A12" s="204"/>
      <c r="B12" s="207" t="s">
        <v>863</v>
      </c>
      <c r="C12" s="207"/>
      <c r="D12" s="208" t="s">
        <v>1007</v>
      </c>
      <c r="E12" s="401"/>
      <c r="F12" s="401"/>
      <c r="AA12" s="197" t="s">
        <v>544</v>
      </c>
      <c r="AB12" s="197" t="s">
        <v>348</v>
      </c>
    </row>
    <row r="13" spans="1:28" ht="15" customHeight="1">
      <c r="A13" s="204"/>
      <c r="B13" s="207" t="s">
        <v>864</v>
      </c>
      <c r="C13" s="207"/>
      <c r="D13" s="208" t="s">
        <v>1008</v>
      </c>
      <c r="E13" s="401"/>
      <c r="F13" s="401"/>
      <c r="AA13" s="197" t="s">
        <v>545</v>
      </c>
      <c r="AB13" s="197" t="s">
        <v>349</v>
      </c>
    </row>
    <row r="14" spans="1:28" ht="15" customHeight="1">
      <c r="A14" s="204"/>
      <c r="B14" s="207" t="s">
        <v>865</v>
      </c>
      <c r="C14" s="207"/>
      <c r="D14" s="208" t="s">
        <v>1009</v>
      </c>
      <c r="E14" s="401"/>
      <c r="F14" s="401"/>
      <c r="AA14" s="197" t="s">
        <v>546</v>
      </c>
      <c r="AB14" s="197" t="s">
        <v>350</v>
      </c>
    </row>
    <row r="15" spans="1:28" ht="15" customHeight="1">
      <c r="A15" s="204"/>
      <c r="B15" s="207" t="s">
        <v>866</v>
      </c>
      <c r="C15" s="207"/>
      <c r="D15" s="208" t="s">
        <v>1010</v>
      </c>
      <c r="E15" s="401"/>
      <c r="F15" s="401"/>
      <c r="AA15" s="197" t="s">
        <v>547</v>
      </c>
      <c r="AB15" s="197" t="s">
        <v>351</v>
      </c>
    </row>
    <row r="16" spans="1:28" ht="15" customHeight="1">
      <c r="A16" s="204"/>
      <c r="B16" s="209" t="s">
        <v>867</v>
      </c>
      <c r="C16" s="209"/>
      <c r="D16" s="210" t="s">
        <v>1011</v>
      </c>
      <c r="E16" s="401"/>
      <c r="F16" s="401"/>
      <c r="AA16" s="197" t="s">
        <v>548</v>
      </c>
      <c r="AB16" s="197" t="s">
        <v>352</v>
      </c>
    </row>
    <row r="17" spans="1:28" ht="15" customHeight="1">
      <c r="A17" s="232"/>
      <c r="B17" s="212" t="s">
        <v>869</v>
      </c>
      <c r="C17" s="212"/>
      <c r="D17" s="213" t="s">
        <v>1012</v>
      </c>
      <c r="E17" s="236">
        <f>SUM(E7:E16)</f>
        <v>0</v>
      </c>
      <c r="F17" s="236">
        <f>SUM(F7:F16)</f>
        <v>0</v>
      </c>
      <c r="AA17" s="197" t="s">
        <v>550</v>
      </c>
      <c r="AB17" s="197" t="s">
        <v>368</v>
      </c>
    </row>
    <row r="18" spans="1:6" ht="15" customHeight="1">
      <c r="A18" s="201" t="s">
        <v>1013</v>
      </c>
      <c r="B18" s="214"/>
      <c r="C18" s="214"/>
      <c r="E18" s="278"/>
      <c r="F18" s="278"/>
    </row>
    <row r="19" spans="1:28" ht="15" customHeight="1">
      <c r="A19" s="204"/>
      <c r="B19" s="207" t="s">
        <v>876</v>
      </c>
      <c r="C19" s="205"/>
      <c r="D19" s="206" t="s">
        <v>1014</v>
      </c>
      <c r="E19" s="401"/>
      <c r="F19" s="401"/>
      <c r="AA19" s="197" t="s">
        <v>551</v>
      </c>
      <c r="AB19" s="197" t="s">
        <v>353</v>
      </c>
    </row>
    <row r="20" spans="1:28" ht="15" customHeight="1">
      <c r="A20" s="204"/>
      <c r="B20" s="207" t="s">
        <v>877</v>
      </c>
      <c r="C20" s="207"/>
      <c r="D20" s="206" t="s">
        <v>1015</v>
      </c>
      <c r="E20" s="401"/>
      <c r="F20" s="401"/>
      <c r="AA20" s="197" t="s">
        <v>552</v>
      </c>
      <c r="AB20" s="197" t="s">
        <v>354</v>
      </c>
    </row>
    <row r="21" spans="1:28" ht="15" customHeight="1">
      <c r="A21" s="204"/>
      <c r="B21" s="207" t="s">
        <v>878</v>
      </c>
      <c r="C21" s="207"/>
      <c r="D21" s="206" t="s">
        <v>1016</v>
      </c>
      <c r="E21" s="401"/>
      <c r="F21" s="401"/>
      <c r="AA21" s="197" t="s">
        <v>553</v>
      </c>
      <c r="AB21" s="197" t="s">
        <v>355</v>
      </c>
    </row>
    <row r="22" spans="1:28" ht="15" customHeight="1">
      <c r="A22" s="204"/>
      <c r="B22" s="207" t="s">
        <v>879</v>
      </c>
      <c r="C22" s="207"/>
      <c r="D22" s="208" t="s">
        <v>1017</v>
      </c>
      <c r="E22" s="401"/>
      <c r="F22" s="401"/>
      <c r="AA22" s="197" t="s">
        <v>554</v>
      </c>
      <c r="AB22" s="197" t="s">
        <v>356</v>
      </c>
    </row>
    <row r="23" spans="1:28" ht="15" customHeight="1">
      <c r="A23" s="204"/>
      <c r="B23" s="207" t="s">
        <v>880</v>
      </c>
      <c r="C23" s="207"/>
      <c r="D23" s="208" t="s">
        <v>1018</v>
      </c>
      <c r="E23" s="401"/>
      <c r="F23" s="401"/>
      <c r="AA23" s="197" t="s">
        <v>555</v>
      </c>
      <c r="AB23" s="197" t="s">
        <v>357</v>
      </c>
    </row>
    <row r="24" spans="1:28" ht="15" customHeight="1">
      <c r="A24" s="204"/>
      <c r="B24" s="207" t="s">
        <v>881</v>
      </c>
      <c r="C24" s="207"/>
      <c r="D24" s="208" t="s">
        <v>1019</v>
      </c>
      <c r="E24" s="401"/>
      <c r="F24" s="401"/>
      <c r="AA24" s="197" t="s">
        <v>556</v>
      </c>
      <c r="AB24" s="197" t="s">
        <v>358</v>
      </c>
    </row>
    <row r="25" spans="1:28" ht="15" customHeight="1">
      <c r="A25" s="232"/>
      <c r="B25" s="212" t="s">
        <v>882</v>
      </c>
      <c r="C25" s="212"/>
      <c r="D25" s="213" t="s">
        <v>1020</v>
      </c>
      <c r="E25" s="402">
        <f>SUM(E19:E24)</f>
        <v>0</v>
      </c>
      <c r="F25" s="402">
        <f>SUM(F19:F24)</f>
        <v>0</v>
      </c>
      <c r="AA25" s="197" t="s">
        <v>557</v>
      </c>
      <c r="AB25" s="197" t="s">
        <v>369</v>
      </c>
    </row>
    <row r="26" spans="1:6" ht="15" customHeight="1">
      <c r="A26" s="201" t="s">
        <v>775</v>
      </c>
      <c r="B26" s="245"/>
      <c r="C26" s="214"/>
      <c r="E26" s="403"/>
      <c r="F26" s="403"/>
    </row>
    <row r="27" spans="1:28" ht="15" customHeight="1">
      <c r="A27" s="204"/>
      <c r="B27" s="207" t="s">
        <v>891</v>
      </c>
      <c r="C27" s="207"/>
      <c r="D27" s="208" t="s">
        <v>1021</v>
      </c>
      <c r="E27" s="404"/>
      <c r="F27" s="404"/>
      <c r="AA27" s="197" t="s">
        <v>558</v>
      </c>
      <c r="AB27" s="197" t="s">
        <v>359</v>
      </c>
    </row>
    <row r="28" spans="1:28" ht="15" customHeight="1">
      <c r="A28" s="204"/>
      <c r="B28" s="207" t="s">
        <v>892</v>
      </c>
      <c r="C28" s="207"/>
      <c r="D28" s="208" t="s">
        <v>1022</v>
      </c>
      <c r="E28" s="404"/>
      <c r="F28" s="404"/>
      <c r="AA28" s="197" t="s">
        <v>559</v>
      </c>
      <c r="AB28" s="197" t="s">
        <v>360</v>
      </c>
    </row>
    <row r="29" spans="1:28" ht="15" customHeight="1">
      <c r="A29" s="204"/>
      <c r="B29" s="207" t="s">
        <v>893</v>
      </c>
      <c r="C29" s="207"/>
      <c r="D29" s="208" t="s">
        <v>1023</v>
      </c>
      <c r="E29" s="404"/>
      <c r="F29" s="404"/>
      <c r="AA29" s="197" t="s">
        <v>560</v>
      </c>
      <c r="AB29" s="197" t="s">
        <v>361</v>
      </c>
    </row>
    <row r="30" spans="1:28" ht="15" customHeight="1">
      <c r="A30" s="204"/>
      <c r="B30" s="207" t="s">
        <v>894</v>
      </c>
      <c r="C30" s="207"/>
      <c r="D30" s="208" t="s">
        <v>1024</v>
      </c>
      <c r="E30" s="404"/>
      <c r="F30" s="404"/>
      <c r="AA30" s="197" t="s">
        <v>561</v>
      </c>
      <c r="AB30" s="197" t="s">
        <v>362</v>
      </c>
    </row>
    <row r="31" spans="1:28" ht="15" customHeight="1">
      <c r="A31" s="204"/>
      <c r="B31" s="207" t="s">
        <v>895</v>
      </c>
      <c r="C31" s="207"/>
      <c r="D31" s="208" t="s">
        <v>1025</v>
      </c>
      <c r="E31" s="404"/>
      <c r="F31" s="404"/>
      <c r="AA31" s="197" t="s">
        <v>562</v>
      </c>
      <c r="AB31" s="197" t="s">
        <v>363</v>
      </c>
    </row>
    <row r="32" spans="1:28" ht="15" customHeight="1">
      <c r="A32" s="204"/>
      <c r="B32" s="207" t="s">
        <v>896</v>
      </c>
      <c r="C32" s="207"/>
      <c r="D32" s="208" t="s">
        <v>1026</v>
      </c>
      <c r="E32" s="404"/>
      <c r="F32" s="404"/>
      <c r="AA32" s="197" t="s">
        <v>563</v>
      </c>
      <c r="AB32" s="197" t="s">
        <v>364</v>
      </c>
    </row>
    <row r="33" spans="1:28" ht="15" customHeight="1">
      <c r="A33" s="204"/>
      <c r="B33" s="207" t="s">
        <v>897</v>
      </c>
      <c r="C33" s="207"/>
      <c r="D33" s="208" t="s">
        <v>1027</v>
      </c>
      <c r="E33" s="406">
        <f>'3 - Write-Ins'!C34</f>
        <v>0</v>
      </c>
      <c r="F33" s="406">
        <f>'3 - Write-Ins'!D34</f>
        <v>0</v>
      </c>
      <c r="AA33" s="197" t="s">
        <v>564</v>
      </c>
      <c r="AB33" s="197" t="s">
        <v>367</v>
      </c>
    </row>
    <row r="34" spans="1:28" ht="15" customHeight="1">
      <c r="A34" s="232"/>
      <c r="B34" s="219" t="s">
        <v>898</v>
      </c>
      <c r="C34" s="219"/>
      <c r="D34" s="220" t="s">
        <v>1028</v>
      </c>
      <c r="E34" s="407">
        <f>SUM(E27:E33)</f>
        <v>0</v>
      </c>
      <c r="F34" s="407">
        <f>SUM(F27:F33)</f>
        <v>0</v>
      </c>
      <c r="AA34" s="197" t="s">
        <v>565</v>
      </c>
      <c r="AB34" s="197" t="s">
        <v>370</v>
      </c>
    </row>
    <row r="35" spans="1:28" ht="15" customHeight="1">
      <c r="A35" s="232"/>
      <c r="B35" s="219" t="s">
        <v>899</v>
      </c>
      <c r="C35" s="219"/>
      <c r="D35" s="220" t="s">
        <v>1033</v>
      </c>
      <c r="E35" s="408">
        <f>SUM(E17,E25,E34)</f>
        <v>0</v>
      </c>
      <c r="F35" s="408">
        <f>SUM(F17,F25,F34)</f>
        <v>0</v>
      </c>
      <c r="AA35" s="197" t="s">
        <v>566</v>
      </c>
      <c r="AB35" s="197" t="s">
        <v>371</v>
      </c>
    </row>
    <row r="36" spans="1:28" ht="15" customHeight="1">
      <c r="A36" s="204"/>
      <c r="B36" s="283" t="s">
        <v>954</v>
      </c>
      <c r="C36" s="283"/>
      <c r="D36" s="284" t="s">
        <v>486</v>
      </c>
      <c r="E36" s="405"/>
      <c r="F36" s="405"/>
      <c r="AA36" s="197" t="s">
        <v>567</v>
      </c>
      <c r="AB36" s="197" t="s">
        <v>365</v>
      </c>
    </row>
    <row r="37" spans="1:28" ht="15" customHeight="1" thickBot="1">
      <c r="A37" s="280"/>
      <c r="B37" s="285" t="s">
        <v>955</v>
      </c>
      <c r="C37" s="285"/>
      <c r="D37" s="286" t="s">
        <v>487</v>
      </c>
      <c r="E37" s="497">
        <f>SUM(E35:E36)</f>
        <v>0</v>
      </c>
      <c r="F37" s="497">
        <f>SUM(F35:F36)</f>
        <v>0</v>
      </c>
      <c r="AA37" s="197" t="s">
        <v>568</v>
      </c>
      <c r="AB37" s="197" t="s">
        <v>366</v>
      </c>
    </row>
    <row r="38" spans="1:30" ht="15" customHeight="1" thickTop="1">
      <c r="A38" s="201" t="s">
        <v>776</v>
      </c>
      <c r="B38" s="201"/>
      <c r="E38" s="233"/>
      <c r="F38" s="233"/>
      <c r="AA38" s="197" t="s">
        <v>490</v>
      </c>
      <c r="AB38" s="197" t="s">
        <v>673</v>
      </c>
      <c r="AC38" s="197" t="s">
        <v>491</v>
      </c>
      <c r="AD38" s="197" t="s">
        <v>674</v>
      </c>
    </row>
    <row r="39" spans="1:28" ht="15" customHeight="1">
      <c r="A39" s="204"/>
      <c r="B39" s="205" t="s">
        <v>956</v>
      </c>
      <c r="C39" s="205"/>
      <c r="D39" s="206" t="s">
        <v>1034</v>
      </c>
      <c r="E39" s="236">
        <f>'2 - Income'!E49</f>
        <v>0</v>
      </c>
      <c r="F39" s="236">
        <f>'2 - Income'!F49</f>
        <v>0</v>
      </c>
      <c r="AA39" s="197" t="s">
        <v>569</v>
      </c>
      <c r="AB39" s="197" t="s">
        <v>372</v>
      </c>
    </row>
    <row r="40" spans="1:6" ht="15" customHeight="1">
      <c r="A40" s="204"/>
      <c r="B40" s="287" t="s">
        <v>1035</v>
      </c>
      <c r="C40" s="207"/>
      <c r="D40" s="208"/>
      <c r="E40" s="278"/>
      <c r="F40" s="278"/>
    </row>
    <row r="41" spans="1:28" ht="15" customHeight="1">
      <c r="A41" s="204"/>
      <c r="B41" s="205" t="s">
        <v>957</v>
      </c>
      <c r="C41" s="207"/>
      <c r="D41" s="208" t="s">
        <v>1036</v>
      </c>
      <c r="E41" s="401"/>
      <c r="F41" s="401"/>
      <c r="AA41" s="197" t="s">
        <v>570</v>
      </c>
      <c r="AB41" s="197" t="s">
        <v>373</v>
      </c>
    </row>
    <row r="42" spans="1:28" ht="15" customHeight="1">
      <c r="A42" s="204"/>
      <c r="B42" s="205" t="s">
        <v>958</v>
      </c>
      <c r="C42" s="207"/>
      <c r="D42" s="208" t="s">
        <v>1038</v>
      </c>
      <c r="E42" s="401"/>
      <c r="F42" s="401"/>
      <c r="AA42" s="197" t="s">
        <v>571</v>
      </c>
      <c r="AB42" s="197" t="s">
        <v>375</v>
      </c>
    </row>
    <row r="43" spans="1:28" ht="15" customHeight="1">
      <c r="A43" s="204"/>
      <c r="B43" s="205" t="s">
        <v>959</v>
      </c>
      <c r="C43" s="207"/>
      <c r="D43" s="208" t="s">
        <v>1039</v>
      </c>
      <c r="E43" s="401"/>
      <c r="F43" s="401"/>
      <c r="AA43" s="197" t="s">
        <v>572</v>
      </c>
      <c r="AB43" s="197" t="s">
        <v>376</v>
      </c>
    </row>
    <row r="44" spans="1:28" ht="15" customHeight="1">
      <c r="A44" s="204"/>
      <c r="B44" s="205" t="s">
        <v>960</v>
      </c>
      <c r="C44" s="207"/>
      <c r="D44" s="197" t="s">
        <v>1040</v>
      </c>
      <c r="E44" s="401"/>
      <c r="F44" s="401"/>
      <c r="AA44" s="197" t="s">
        <v>573</v>
      </c>
      <c r="AB44" s="197" t="s">
        <v>377</v>
      </c>
    </row>
    <row r="45" spans="1:28" ht="15" customHeight="1">
      <c r="A45" s="204"/>
      <c r="B45" s="205" t="s">
        <v>961</v>
      </c>
      <c r="C45" s="207"/>
      <c r="D45" s="208" t="s">
        <v>1041</v>
      </c>
      <c r="E45" s="401"/>
      <c r="F45" s="401"/>
      <c r="AA45" s="197" t="s">
        <v>574</v>
      </c>
      <c r="AB45" s="197" t="s">
        <v>378</v>
      </c>
    </row>
    <row r="46" spans="1:28" ht="15" customHeight="1">
      <c r="A46" s="204"/>
      <c r="B46" s="205" t="s">
        <v>962</v>
      </c>
      <c r="C46" s="250"/>
      <c r="D46" s="208" t="s">
        <v>1042</v>
      </c>
      <c r="E46" s="401"/>
      <c r="F46" s="401"/>
      <c r="AA46" s="197" t="s">
        <v>575</v>
      </c>
      <c r="AB46" s="197" t="s">
        <v>383</v>
      </c>
    </row>
    <row r="47" spans="1:28" ht="15" customHeight="1">
      <c r="A47" s="204"/>
      <c r="B47" s="205" t="s">
        <v>963</v>
      </c>
      <c r="C47" s="250"/>
      <c r="D47" s="208" t="s">
        <v>1043</v>
      </c>
      <c r="E47" s="401"/>
      <c r="F47" s="401"/>
      <c r="AA47" s="197" t="s">
        <v>576</v>
      </c>
      <c r="AB47" s="197" t="s">
        <v>384</v>
      </c>
    </row>
    <row r="48" spans="1:28" ht="15" customHeight="1">
      <c r="A48" s="204"/>
      <c r="B48" s="209" t="s">
        <v>964</v>
      </c>
      <c r="C48" s="209"/>
      <c r="D48" s="210" t="s">
        <v>1044</v>
      </c>
      <c r="E48" s="236">
        <f>'3 - Write-Ins'!C67</f>
        <v>0</v>
      </c>
      <c r="F48" s="236">
        <f>'3 - Write-Ins'!D67</f>
        <v>0</v>
      </c>
      <c r="AA48" s="197" t="s">
        <v>577</v>
      </c>
      <c r="AB48" s="197" t="s">
        <v>385</v>
      </c>
    </row>
    <row r="49" spans="1:28" ht="15" customHeight="1">
      <c r="A49" s="232"/>
      <c r="B49" s="219" t="s">
        <v>976</v>
      </c>
      <c r="C49" s="219"/>
      <c r="D49" s="220" t="s">
        <v>1045</v>
      </c>
      <c r="E49" s="236">
        <f>SUM(E41:E48)</f>
        <v>0</v>
      </c>
      <c r="F49" s="236">
        <f>SUM(F41:F48)</f>
        <v>0</v>
      </c>
      <c r="AA49" s="197" t="s">
        <v>578</v>
      </c>
      <c r="AB49" s="197" t="s">
        <v>386</v>
      </c>
    </row>
    <row r="50" spans="1:28" ht="15" customHeight="1">
      <c r="A50" s="232"/>
      <c r="B50" s="219" t="s">
        <v>977</v>
      </c>
      <c r="C50" s="219"/>
      <c r="D50" s="409" t="s">
        <v>1012</v>
      </c>
      <c r="E50" s="236">
        <f>SUM(E39,E49)</f>
        <v>0</v>
      </c>
      <c r="F50" s="236">
        <f>SUM(F39,F49)</f>
        <v>0</v>
      </c>
      <c r="AA50" s="197" t="s">
        <v>550</v>
      </c>
      <c r="AB50" s="197" t="s">
        <v>368</v>
      </c>
    </row>
  </sheetData>
  <sheetProtection password="D05B" sheet="1" objects="1" scenarios="1"/>
  <mergeCells count="2">
    <mergeCell ref="A3:F3"/>
    <mergeCell ref="A1:F1"/>
  </mergeCells>
  <dataValidations count="1">
    <dataValidation type="whole" allowBlank="1" showInputMessage="1" showErrorMessage="1" errorTitle="Invalid Data" error="Please only enter whole numbers." sqref="E1:F65536">
      <formula1>-9223372036854770000</formula1>
      <formula2>9223372036854770000</formula2>
    </dataValidation>
  </dataValidations>
  <printOptions horizontalCentered="1"/>
  <pageMargins left="0.75" right="0.75" top="1" bottom="1" header="0.5" footer="0.5"/>
  <pageSetup fitToHeight="1" fitToWidth="1" horizontalDpi="600" verticalDpi="600" orientation="portrait" scale="85" r:id="rId2"/>
  <headerFooter alignWithMargins="0">
    <oddHeader>&amp;R&amp;"Times New Roman,Regular"&amp;10 8</oddHeader>
    <oddFooter>&amp;C&amp;"Times New Roman,Regular"&amp;10&amp;A</oddFooter>
  </headerFooter>
  <drawing r:id="rId1"/>
</worksheet>
</file>

<file path=xl/worksheets/sheet9.xml><?xml version="1.0" encoding="utf-8"?>
<worksheet xmlns="http://schemas.openxmlformats.org/spreadsheetml/2006/main" xmlns:r="http://schemas.openxmlformats.org/officeDocument/2006/relationships">
  <dimension ref="A1:D67"/>
  <sheetViews>
    <sheetView zoomScalePageLayoutView="0" workbookViewId="0" topLeftCell="A1">
      <selection activeCell="B4" sqref="B4"/>
    </sheetView>
  </sheetViews>
  <sheetFormatPr defaultColWidth="9.00390625" defaultRowHeight="15"/>
  <cols>
    <col min="1" max="1" width="5.57421875" style="484" customWidth="1"/>
    <col min="2" max="2" width="65.57421875" style="399" customWidth="1"/>
    <col min="3" max="4" width="15.57421875" style="399" customWidth="1"/>
    <col min="5" max="16384" width="9.00390625" style="399" customWidth="1"/>
  </cols>
  <sheetData>
    <row r="1" spans="1:4" ht="34.5" customHeight="1">
      <c r="A1" s="542" t="str">
        <f>Cover!C23&amp;Cover!C24&amp;Cover!C25&amp;Cover!C26</f>
        <v>QUARTERLY REPORT</v>
      </c>
      <c r="B1" s="543"/>
      <c r="C1" s="543"/>
      <c r="D1" s="543"/>
    </row>
    <row r="3" spans="1:4" ht="49.5" customHeight="1">
      <c r="A3" s="485"/>
      <c r="B3" s="470" t="s">
        <v>1054</v>
      </c>
      <c r="C3" s="2" t="s">
        <v>901</v>
      </c>
      <c r="D3" s="2" t="s">
        <v>999</v>
      </c>
    </row>
    <row r="4" spans="1:4" ht="15">
      <c r="A4" s="485" t="s">
        <v>64</v>
      </c>
      <c r="B4" s="419"/>
      <c r="C4" s="424"/>
      <c r="D4" s="424"/>
    </row>
    <row r="5" spans="1:4" ht="15">
      <c r="A5" s="485" t="s">
        <v>65</v>
      </c>
      <c r="B5" s="419"/>
      <c r="C5" s="424"/>
      <c r="D5" s="424"/>
    </row>
    <row r="6" spans="1:4" ht="15">
      <c r="A6" s="485" t="s">
        <v>66</v>
      </c>
      <c r="B6" s="419"/>
      <c r="C6" s="424"/>
      <c r="D6" s="424"/>
    </row>
    <row r="7" spans="1:4" ht="15">
      <c r="A7" s="485" t="s">
        <v>67</v>
      </c>
      <c r="B7" s="419"/>
      <c r="C7" s="424"/>
      <c r="D7" s="424"/>
    </row>
    <row r="8" spans="1:4" ht="15">
      <c r="A8" s="485" t="s">
        <v>68</v>
      </c>
      <c r="B8" s="419"/>
      <c r="C8" s="424"/>
      <c r="D8" s="424"/>
    </row>
    <row r="9" spans="1:4" ht="15">
      <c r="A9" s="485" t="s">
        <v>69</v>
      </c>
      <c r="B9" s="419"/>
      <c r="C9" s="424"/>
      <c r="D9" s="424"/>
    </row>
    <row r="10" spans="1:4" ht="15">
      <c r="A10" s="485" t="s">
        <v>70</v>
      </c>
      <c r="B10" s="419"/>
      <c r="C10" s="424"/>
      <c r="D10" s="424"/>
    </row>
    <row r="11" spans="1:4" ht="15">
      <c r="A11" s="485" t="s">
        <v>71</v>
      </c>
      <c r="B11" s="419"/>
      <c r="C11" s="424"/>
      <c r="D11" s="424"/>
    </row>
    <row r="12" spans="1:4" ht="15">
      <c r="A12" s="485" t="s">
        <v>72</v>
      </c>
      <c r="B12" s="419"/>
      <c r="C12" s="424"/>
      <c r="D12" s="424"/>
    </row>
    <row r="13" spans="1:4" ht="15">
      <c r="A13" s="485" t="s">
        <v>73</v>
      </c>
      <c r="B13" s="419"/>
      <c r="C13" s="424"/>
      <c r="D13" s="424"/>
    </row>
    <row r="14" spans="1:4" ht="15">
      <c r="A14" s="485" t="s">
        <v>74</v>
      </c>
      <c r="B14" s="419"/>
      <c r="C14" s="424"/>
      <c r="D14" s="424"/>
    </row>
    <row r="15" spans="1:4" ht="15">
      <c r="A15" s="485" t="s">
        <v>75</v>
      </c>
      <c r="B15" s="419"/>
      <c r="C15" s="424"/>
      <c r="D15" s="424"/>
    </row>
    <row r="16" spans="1:4" ht="15">
      <c r="A16" s="485" t="s">
        <v>76</v>
      </c>
      <c r="B16" s="419"/>
      <c r="C16" s="424"/>
      <c r="D16" s="424"/>
    </row>
    <row r="17" spans="1:4" ht="15">
      <c r="A17" s="485" t="s">
        <v>77</v>
      </c>
      <c r="B17" s="419"/>
      <c r="C17" s="424"/>
      <c r="D17" s="424"/>
    </row>
    <row r="18" spans="1:4" ht="15">
      <c r="A18" s="485" t="s">
        <v>78</v>
      </c>
      <c r="B18" s="419"/>
      <c r="C18" s="424"/>
      <c r="D18" s="424"/>
    </row>
    <row r="19" spans="1:4" ht="15">
      <c r="A19" s="485" t="s">
        <v>79</v>
      </c>
      <c r="B19" s="419"/>
      <c r="C19" s="424"/>
      <c r="D19" s="424"/>
    </row>
    <row r="20" spans="1:4" ht="15">
      <c r="A20" s="485" t="s">
        <v>80</v>
      </c>
      <c r="B20" s="419"/>
      <c r="C20" s="424"/>
      <c r="D20" s="424"/>
    </row>
    <row r="21" spans="1:4" ht="15">
      <c r="A21" s="485" t="s">
        <v>81</v>
      </c>
      <c r="B21" s="419"/>
      <c r="C21" s="424"/>
      <c r="D21" s="424"/>
    </row>
    <row r="22" spans="1:4" ht="15">
      <c r="A22" s="485" t="s">
        <v>82</v>
      </c>
      <c r="B22" s="419"/>
      <c r="C22" s="424"/>
      <c r="D22" s="424"/>
    </row>
    <row r="23" spans="1:4" ht="15">
      <c r="A23" s="485" t="s">
        <v>83</v>
      </c>
      <c r="B23" s="419"/>
      <c r="C23" s="424"/>
      <c r="D23" s="424"/>
    </row>
    <row r="24" spans="1:4" ht="15">
      <c r="A24" s="485" t="s">
        <v>84</v>
      </c>
      <c r="B24" s="419"/>
      <c r="C24" s="424"/>
      <c r="D24" s="424"/>
    </row>
    <row r="25" spans="1:4" ht="15">
      <c r="A25" s="485" t="s">
        <v>85</v>
      </c>
      <c r="B25" s="419"/>
      <c r="C25" s="424"/>
      <c r="D25" s="424"/>
    </row>
    <row r="26" spans="1:4" ht="15">
      <c r="A26" s="485" t="s">
        <v>86</v>
      </c>
      <c r="B26" s="419"/>
      <c r="C26" s="424"/>
      <c r="D26" s="424"/>
    </row>
    <row r="27" spans="1:4" ht="15">
      <c r="A27" s="485" t="s">
        <v>87</v>
      </c>
      <c r="B27" s="419"/>
      <c r="C27" s="424"/>
      <c r="D27" s="424"/>
    </row>
    <row r="28" spans="1:4" ht="15">
      <c r="A28" s="485" t="s">
        <v>88</v>
      </c>
      <c r="B28" s="419"/>
      <c r="C28" s="424"/>
      <c r="D28" s="424"/>
    </row>
    <row r="29" spans="1:4" ht="15">
      <c r="A29" s="485" t="s">
        <v>89</v>
      </c>
      <c r="B29" s="419"/>
      <c r="C29" s="424"/>
      <c r="D29" s="424"/>
    </row>
    <row r="30" spans="1:4" ht="15">
      <c r="A30" s="485" t="s">
        <v>90</v>
      </c>
      <c r="B30" s="419"/>
      <c r="C30" s="424"/>
      <c r="D30" s="424"/>
    </row>
    <row r="31" spans="1:4" ht="15">
      <c r="A31" s="485" t="s">
        <v>91</v>
      </c>
      <c r="B31" s="419"/>
      <c r="C31" s="424"/>
      <c r="D31" s="424"/>
    </row>
    <row r="32" spans="1:4" ht="15">
      <c r="A32" s="485" t="s">
        <v>92</v>
      </c>
      <c r="B32" s="419"/>
      <c r="C32" s="424"/>
      <c r="D32" s="424"/>
    </row>
    <row r="33" spans="1:4" ht="15">
      <c r="A33" s="485" t="s">
        <v>93</v>
      </c>
      <c r="B33" s="411" t="s">
        <v>1108</v>
      </c>
      <c r="C33" s="424"/>
      <c r="D33" s="424"/>
    </row>
    <row r="34" spans="1:4" ht="15">
      <c r="A34" s="485" t="s">
        <v>94</v>
      </c>
      <c r="B34" s="471" t="s">
        <v>931</v>
      </c>
      <c r="C34" s="472">
        <f>SUM(C4:C33)</f>
        <v>0</v>
      </c>
      <c r="D34" s="472">
        <f>SUM(D4:D33)</f>
        <v>0</v>
      </c>
    </row>
    <row r="36" spans="1:4" ht="49.5" customHeight="1">
      <c r="A36" s="485"/>
      <c r="B36" s="470" t="s">
        <v>1057</v>
      </c>
      <c r="C36" s="2" t="s">
        <v>901</v>
      </c>
      <c r="D36" s="2" t="s">
        <v>999</v>
      </c>
    </row>
    <row r="37" spans="1:4" ht="15">
      <c r="A37" s="485" t="s">
        <v>26</v>
      </c>
      <c r="B37" s="419"/>
      <c r="C37" s="424"/>
      <c r="D37" s="424"/>
    </row>
    <row r="38" spans="1:4" ht="15">
      <c r="A38" s="485" t="s">
        <v>27</v>
      </c>
      <c r="B38" s="419"/>
      <c r="C38" s="424"/>
      <c r="D38" s="424"/>
    </row>
    <row r="39" spans="1:4" ht="15">
      <c r="A39" s="485" t="s">
        <v>28</v>
      </c>
      <c r="B39" s="419"/>
      <c r="C39" s="424"/>
      <c r="D39" s="424"/>
    </row>
    <row r="40" spans="1:4" ht="15">
      <c r="A40" s="485" t="s">
        <v>29</v>
      </c>
      <c r="B40" s="419"/>
      <c r="C40" s="424"/>
      <c r="D40" s="424"/>
    </row>
    <row r="41" spans="1:4" ht="15">
      <c r="A41" s="485" t="s">
        <v>30</v>
      </c>
      <c r="B41" s="419"/>
      <c r="C41" s="424"/>
      <c r="D41" s="424"/>
    </row>
    <row r="42" spans="1:4" ht="15">
      <c r="A42" s="485" t="s">
        <v>31</v>
      </c>
      <c r="B42" s="419"/>
      <c r="C42" s="424"/>
      <c r="D42" s="424"/>
    </row>
    <row r="43" spans="1:4" ht="15">
      <c r="A43" s="485" t="s">
        <v>32</v>
      </c>
      <c r="B43" s="419"/>
      <c r="C43" s="424"/>
      <c r="D43" s="424"/>
    </row>
    <row r="44" spans="1:4" ht="15">
      <c r="A44" s="485" t="s">
        <v>33</v>
      </c>
      <c r="B44" s="419"/>
      <c r="C44" s="424"/>
      <c r="D44" s="424"/>
    </row>
    <row r="45" spans="1:4" ht="15">
      <c r="A45" s="485" t="s">
        <v>34</v>
      </c>
      <c r="B45" s="419"/>
      <c r="C45" s="424"/>
      <c r="D45" s="424"/>
    </row>
    <row r="46" spans="1:4" ht="15">
      <c r="A46" s="485" t="s">
        <v>35</v>
      </c>
      <c r="B46" s="419"/>
      <c r="C46" s="424"/>
      <c r="D46" s="424"/>
    </row>
    <row r="47" spans="1:4" ht="15">
      <c r="A47" s="485" t="s">
        <v>36</v>
      </c>
      <c r="B47" s="419"/>
      <c r="C47" s="424"/>
      <c r="D47" s="424"/>
    </row>
    <row r="48" spans="1:4" ht="15">
      <c r="A48" s="485" t="s">
        <v>37</v>
      </c>
      <c r="B48" s="419"/>
      <c r="C48" s="424"/>
      <c r="D48" s="424"/>
    </row>
    <row r="49" spans="1:4" ht="15">
      <c r="A49" s="485" t="s">
        <v>38</v>
      </c>
      <c r="B49" s="419"/>
      <c r="C49" s="424"/>
      <c r="D49" s="424"/>
    </row>
    <row r="50" spans="1:4" ht="15">
      <c r="A50" s="485" t="s">
        <v>39</v>
      </c>
      <c r="B50" s="419"/>
      <c r="C50" s="424"/>
      <c r="D50" s="424"/>
    </row>
    <row r="51" spans="1:4" ht="15">
      <c r="A51" s="485" t="s">
        <v>40</v>
      </c>
      <c r="B51" s="419"/>
      <c r="C51" s="424"/>
      <c r="D51" s="424"/>
    </row>
    <row r="52" spans="1:4" ht="15">
      <c r="A52" s="485" t="s">
        <v>41</v>
      </c>
      <c r="B52" s="419"/>
      <c r="C52" s="424"/>
      <c r="D52" s="424"/>
    </row>
    <row r="53" spans="1:4" ht="15">
      <c r="A53" s="485" t="s">
        <v>42</v>
      </c>
      <c r="B53" s="419"/>
      <c r="C53" s="424"/>
      <c r="D53" s="424"/>
    </row>
    <row r="54" spans="1:4" ht="15">
      <c r="A54" s="485" t="s">
        <v>43</v>
      </c>
      <c r="B54" s="419"/>
      <c r="C54" s="424"/>
      <c r="D54" s="424"/>
    </row>
    <row r="55" spans="1:4" ht="15">
      <c r="A55" s="485" t="s">
        <v>44</v>
      </c>
      <c r="B55" s="419"/>
      <c r="C55" s="424"/>
      <c r="D55" s="424"/>
    </row>
    <row r="56" spans="1:4" ht="15">
      <c r="A56" s="485" t="s">
        <v>45</v>
      </c>
      <c r="B56" s="419"/>
      <c r="C56" s="424"/>
      <c r="D56" s="424"/>
    </row>
    <row r="57" spans="1:4" ht="15">
      <c r="A57" s="485" t="s">
        <v>46</v>
      </c>
      <c r="B57" s="419"/>
      <c r="C57" s="424"/>
      <c r="D57" s="424"/>
    </row>
    <row r="58" spans="1:4" ht="15">
      <c r="A58" s="485" t="s">
        <v>47</v>
      </c>
      <c r="B58" s="419"/>
      <c r="C58" s="424"/>
      <c r="D58" s="424"/>
    </row>
    <row r="59" spans="1:4" ht="15">
      <c r="A59" s="485" t="s">
        <v>48</v>
      </c>
      <c r="B59" s="419"/>
      <c r="C59" s="424"/>
      <c r="D59" s="424"/>
    </row>
    <row r="60" spans="1:4" ht="15">
      <c r="A60" s="485" t="s">
        <v>49</v>
      </c>
      <c r="B60" s="419"/>
      <c r="C60" s="424"/>
      <c r="D60" s="424"/>
    </row>
    <row r="61" spans="1:4" ht="15">
      <c r="A61" s="485" t="s">
        <v>50</v>
      </c>
      <c r="B61" s="419"/>
      <c r="C61" s="424"/>
      <c r="D61" s="424"/>
    </row>
    <row r="62" spans="1:4" ht="15">
      <c r="A62" s="485" t="s">
        <v>51</v>
      </c>
      <c r="B62" s="419"/>
      <c r="C62" s="424"/>
      <c r="D62" s="424"/>
    </row>
    <row r="63" spans="1:4" ht="15">
      <c r="A63" s="485" t="s">
        <v>52</v>
      </c>
      <c r="B63" s="419"/>
      <c r="C63" s="424"/>
      <c r="D63" s="424"/>
    </row>
    <row r="64" spans="1:4" ht="15">
      <c r="A64" s="485" t="s">
        <v>53</v>
      </c>
      <c r="B64" s="419"/>
      <c r="C64" s="424"/>
      <c r="D64" s="424"/>
    </row>
    <row r="65" spans="1:4" ht="15">
      <c r="A65" s="485" t="s">
        <v>54</v>
      </c>
      <c r="B65" s="419"/>
      <c r="C65" s="424"/>
      <c r="D65" s="424"/>
    </row>
    <row r="66" spans="1:4" ht="15">
      <c r="A66" s="485" t="s">
        <v>55</v>
      </c>
      <c r="B66" s="411" t="s">
        <v>1118</v>
      </c>
      <c r="C66" s="424"/>
      <c r="D66" s="424"/>
    </row>
    <row r="67" spans="1:4" ht="15">
      <c r="A67" s="485" t="s">
        <v>56</v>
      </c>
      <c r="B67" s="471" t="s">
        <v>931</v>
      </c>
      <c r="C67" s="472">
        <f>SUM(C37:C66)</f>
        <v>0</v>
      </c>
      <c r="D67" s="472">
        <f>SUM(D37:D66)</f>
        <v>0</v>
      </c>
    </row>
  </sheetData>
  <sheetProtection password="D05B" sheet="1" objects="1" scenarios="1"/>
  <mergeCells count="1">
    <mergeCell ref="A1:D1"/>
  </mergeCells>
  <dataValidations count="1">
    <dataValidation type="whole" allowBlank="1" showInputMessage="1" showErrorMessage="1" errorTitle="Invalid Data" error="Please only enter whole numbers." sqref="C1:D65536">
      <formula1>-9223372036854770000</formula1>
      <formula2>9223372036854770000</formula2>
    </dataValidation>
  </dataValidations>
  <printOptions horizontalCentered="1"/>
  <pageMargins left="0.75" right="0.75" top="1" bottom="1" header="0.5" footer="0.5"/>
  <pageSetup horizontalDpi="600" verticalDpi="600" orientation="portrait" scale="79" r:id="rId1"/>
  <headerFooter alignWithMargins="0">
    <oddHeader>&amp;R&amp;"Times New Roman,Regular"&amp;10 9</oddHeader>
    <oddFooter>&amp;C&amp;"Times New Roman,Regular"&amp;10&amp;A</oddFooter>
  </headerFooter>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Langley, Michael</cp:lastModifiedBy>
  <cp:lastPrinted>2011-02-24T18:35:39Z</cp:lastPrinted>
  <dcterms:created xsi:type="dcterms:W3CDTF">2007-08-31T16:04:56Z</dcterms:created>
  <dcterms:modified xsi:type="dcterms:W3CDTF">2013-01-17T20:05:19Z</dcterms:modified>
  <cp:category/>
  <cp:version/>
  <cp:contentType/>
  <cp:contentStatus/>
</cp:coreProperties>
</file>