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FR\(Administrative Support)\Document Accessible Files\Submit Financial Filings and Reports (DMHC Website)\"/>
    </mc:Choice>
  </mc:AlternateContent>
  <workbookProtection workbookPassword="DFC0" lockStructure="1"/>
  <bookViews>
    <workbookView xWindow="240" yWindow="45" windowWidth="18195" windowHeight="10035"/>
  </bookViews>
  <sheets>
    <sheet name="Cover Page" sheetId="5" r:id="rId1"/>
    <sheet name="Historical Data - HMO" sheetId="6" r:id="rId2"/>
    <sheet name="Historical Data - PPO" sheetId="9" r:id="rId3"/>
    <sheet name="Historical Data - summary" sheetId="8" r:id="rId4"/>
  </sheets>
  <calcPr calcId="162913"/>
</workbook>
</file>

<file path=xl/calcChain.xml><?xml version="1.0" encoding="utf-8"?>
<calcChain xmlns="http://schemas.openxmlformats.org/spreadsheetml/2006/main">
  <c r="B1" i="8" l="1"/>
  <c r="B1" i="6"/>
  <c r="I39" i="8" l="1"/>
  <c r="I46" i="8" s="1"/>
  <c r="H39" i="8"/>
  <c r="H46" i="8" s="1"/>
  <c r="G39" i="8"/>
  <c r="G46" i="8" s="1"/>
  <c r="F39" i="8"/>
  <c r="F46" i="8" s="1"/>
  <c r="I13" i="8"/>
  <c r="I20" i="8" s="1"/>
  <c r="H13" i="8"/>
  <c r="H20" i="8" s="1"/>
  <c r="G13" i="8"/>
  <c r="G20" i="8" s="1"/>
  <c r="F13" i="8"/>
  <c r="F20" i="8" s="1"/>
  <c r="E42" i="6"/>
  <c r="E17" i="8" s="1"/>
  <c r="E24" i="8" s="1"/>
  <c r="E13" i="8" l="1"/>
  <c r="E20" i="8" s="1"/>
  <c r="F27" i="8" s="1"/>
  <c r="I48" i="6" l="1"/>
  <c r="I15" i="8" s="1"/>
  <c r="I22" i="8" s="1"/>
  <c r="H48" i="6"/>
  <c r="H15" i="8" s="1"/>
  <c r="H22" i="8" s="1"/>
  <c r="G48" i="6"/>
  <c r="G15" i="8" s="1"/>
  <c r="G22" i="8" s="1"/>
  <c r="F48" i="6"/>
  <c r="F15" i="8" s="1"/>
  <c r="F22" i="8" s="1"/>
  <c r="E48" i="6"/>
  <c r="E15" i="8" s="1"/>
  <c r="E22" i="8" s="1"/>
  <c r="I42" i="6"/>
  <c r="I17" i="8" s="1"/>
  <c r="I24" i="8" s="1"/>
  <c r="H42" i="6"/>
  <c r="H17" i="8" s="1"/>
  <c r="H24" i="8" s="1"/>
  <c r="G42" i="6"/>
  <c r="G17" i="8" s="1"/>
  <c r="G24" i="8" s="1"/>
  <c r="F42" i="6"/>
  <c r="F17" i="8" s="1"/>
  <c r="F24" i="8" s="1"/>
  <c r="I33" i="6"/>
  <c r="I16" i="8" s="1"/>
  <c r="I23" i="8" s="1"/>
  <c r="H33" i="6"/>
  <c r="H16" i="8" s="1"/>
  <c r="H23" i="8" s="1"/>
  <c r="G33" i="6"/>
  <c r="G16" i="8" s="1"/>
  <c r="G23" i="8" s="1"/>
  <c r="F33" i="6"/>
  <c r="F16" i="8" s="1"/>
  <c r="F23" i="8" s="1"/>
  <c r="E33" i="6"/>
  <c r="E16" i="8" s="1"/>
  <c r="E23" i="8" s="1"/>
  <c r="I20" i="6"/>
  <c r="I14" i="8" s="1"/>
  <c r="I21" i="8" s="1"/>
  <c r="H20" i="6"/>
  <c r="H14" i="8" s="1"/>
  <c r="H21" i="8" s="1"/>
  <c r="G20" i="6"/>
  <c r="G14" i="8" s="1"/>
  <c r="G21" i="8" s="1"/>
  <c r="F20" i="6"/>
  <c r="F14" i="8" s="1"/>
  <c r="F21" i="8" s="1"/>
  <c r="E20" i="6"/>
  <c r="E14" i="8" s="1"/>
  <c r="E21" i="8" s="1"/>
  <c r="E10" i="6"/>
  <c r="F10" i="6" s="1"/>
  <c r="G10" i="6" s="1"/>
  <c r="H10" i="6" s="1"/>
  <c r="I10" i="6" s="1"/>
  <c r="B3" i="6"/>
  <c r="B2" i="6"/>
  <c r="F43" i="9"/>
  <c r="F43" i="8" s="1"/>
  <c r="F50" i="8" s="1"/>
  <c r="I31" i="8" l="1"/>
  <c r="F30" i="8"/>
  <c r="G31" i="8"/>
  <c r="F31" i="8"/>
  <c r="H31" i="8"/>
  <c r="I43" i="9"/>
  <c r="I43" i="8" s="1"/>
  <c r="I50" i="8" s="1"/>
  <c r="H43" i="9"/>
  <c r="H43" i="8" s="1"/>
  <c r="H50" i="8" s="1"/>
  <c r="G43" i="9"/>
  <c r="G43" i="8" s="1"/>
  <c r="G50" i="8" s="1"/>
  <c r="H57" i="8" s="1"/>
  <c r="E43" i="9"/>
  <c r="E43" i="8" s="1"/>
  <c r="E50" i="8" s="1"/>
  <c r="F57" i="8" s="1"/>
  <c r="E34" i="9"/>
  <c r="E42" i="8" s="1"/>
  <c r="E49" i="8" s="1"/>
  <c r="G57" i="8" l="1"/>
  <c r="I57" i="8"/>
  <c r="E39" i="8"/>
  <c r="E46" i="8" s="1"/>
  <c r="F53" i="8" s="1"/>
  <c r="I49" i="9"/>
  <c r="I41" i="8" s="1"/>
  <c r="I48" i="8" s="1"/>
  <c r="H49" i="9"/>
  <c r="H41" i="8" s="1"/>
  <c r="H48" i="8" s="1"/>
  <c r="G49" i="9"/>
  <c r="G41" i="8" s="1"/>
  <c r="G48" i="8" s="1"/>
  <c r="F49" i="9"/>
  <c r="F41" i="8" s="1"/>
  <c r="F48" i="8" s="1"/>
  <c r="E49" i="9"/>
  <c r="E41" i="8" s="1"/>
  <c r="E48" i="8" s="1"/>
  <c r="I34" i="9"/>
  <c r="I42" i="8" s="1"/>
  <c r="I49" i="8" s="1"/>
  <c r="H34" i="9"/>
  <c r="H42" i="8" s="1"/>
  <c r="H49" i="8" s="1"/>
  <c r="G34" i="9"/>
  <c r="G42" i="8" s="1"/>
  <c r="G49" i="8" s="1"/>
  <c r="F34" i="9"/>
  <c r="F42" i="8" s="1"/>
  <c r="F49" i="8" s="1"/>
  <c r="F56" i="8" s="1"/>
  <c r="I21" i="9"/>
  <c r="I40" i="8" s="1"/>
  <c r="I47" i="8" s="1"/>
  <c r="H21" i="9"/>
  <c r="G21" i="9"/>
  <c r="G40" i="8" s="1"/>
  <c r="G47" i="8" s="1"/>
  <c r="F21" i="9"/>
  <c r="F40" i="8" s="1"/>
  <c r="F47" i="8" s="1"/>
  <c r="E21" i="9"/>
  <c r="E40" i="8" s="1"/>
  <c r="E47" i="8" s="1"/>
  <c r="E11" i="9"/>
  <c r="F11" i="9" s="1"/>
  <c r="G11" i="9" s="1"/>
  <c r="H11" i="9" s="1"/>
  <c r="I11" i="9" s="1"/>
  <c r="B3" i="9"/>
  <c r="B2" i="9"/>
  <c r="B1" i="9"/>
  <c r="H40" i="8" l="1"/>
  <c r="H47" i="8" s="1"/>
  <c r="H54" i="8" s="1"/>
  <c r="I54" i="8"/>
  <c r="F54" i="8"/>
  <c r="I55" i="8"/>
  <c r="I53" i="8"/>
  <c r="I56" i="8"/>
  <c r="H53" i="8"/>
  <c r="H56" i="8"/>
  <c r="G55" i="8"/>
  <c r="G53" i="8"/>
  <c r="G54" i="8"/>
  <c r="F55" i="8"/>
  <c r="H55" i="8"/>
  <c r="G56" i="8"/>
  <c r="E11" i="8"/>
  <c r="B3" i="8"/>
  <c r="B2" i="8"/>
  <c r="F11" i="8" l="1"/>
  <c r="G11" i="8" s="1"/>
  <c r="H11" i="8" s="1"/>
  <c r="I11" i="8" s="1"/>
  <c r="E37" i="8"/>
  <c r="F37" i="8" s="1"/>
  <c r="G37" i="8" s="1"/>
  <c r="H37" i="8" s="1"/>
  <c r="I37" i="8" s="1"/>
  <c r="H28" i="8"/>
  <c r="H29" i="8"/>
  <c r="F29" i="8"/>
  <c r="H30" i="8"/>
  <c r="G30" i="8"/>
  <c r="I27" i="8"/>
  <c r="I28" i="8"/>
  <c r="I29" i="8"/>
  <c r="I30" i="8"/>
  <c r="H27" i="8"/>
  <c r="G27" i="8"/>
  <c r="G28" i="8"/>
  <c r="G29" i="8"/>
  <c r="F28" i="8"/>
</calcChain>
</file>

<file path=xl/sharedStrings.xml><?xml version="1.0" encoding="utf-8"?>
<sst xmlns="http://schemas.openxmlformats.org/spreadsheetml/2006/main" count="164" uniqueCount="64">
  <si>
    <t>Administrative Expenses</t>
  </si>
  <si>
    <t>California Department of Managed Health Care/Department of Insurance</t>
  </si>
  <si>
    <t>1.</t>
  </si>
  <si>
    <t>2.</t>
  </si>
  <si>
    <t>3.</t>
  </si>
  <si>
    <t>Legal Name</t>
  </si>
  <si>
    <t>4.</t>
  </si>
  <si>
    <t>DBA</t>
  </si>
  <si>
    <t>5.</t>
  </si>
  <si>
    <t>Premium:</t>
  </si>
  <si>
    <t>Claims:</t>
  </si>
  <si>
    <t>Direct claim reserves</t>
  </si>
  <si>
    <t>Experience rating refunds (rate credits) paid</t>
  </si>
  <si>
    <t>Reserve for experience rating refunds (rate credits)</t>
  </si>
  <si>
    <t>Contingent benefit and lawsuit reserves</t>
  </si>
  <si>
    <t xml:space="preserve">Total incurred claims </t>
  </si>
  <si>
    <t>Historical Data - Premium and Claims</t>
  </si>
  <si>
    <t>Claims Incurred and Paid</t>
  </si>
  <si>
    <t>2.5</t>
  </si>
  <si>
    <t>2.6</t>
  </si>
  <si>
    <t>Federal and State Taxes and Licensing or Regulatory Fees</t>
  </si>
  <si>
    <t>Regulatory authority licenses and fees</t>
  </si>
  <si>
    <t xml:space="preserve">Non-Claims Costs </t>
  </si>
  <si>
    <t>Agents and brokers fees and commissions</t>
  </si>
  <si>
    <t>Other general and administrative expenses</t>
  </si>
  <si>
    <t>Total non-claims costs</t>
  </si>
  <si>
    <t xml:space="preserve">Other Indicators or information </t>
  </si>
  <si>
    <t>Number of covered lives</t>
  </si>
  <si>
    <t>Member months</t>
  </si>
  <si>
    <t xml:space="preserve">Federal taxes and assessments  </t>
  </si>
  <si>
    <t>State Premium Tax</t>
  </si>
  <si>
    <t>Other Taxes and Fees</t>
  </si>
  <si>
    <t xml:space="preserve">Total Federal and State Taxes and fees </t>
  </si>
  <si>
    <t>Historical Data</t>
  </si>
  <si>
    <t>Enter DMHC Health Plan ID/CDI NAIC No.</t>
  </si>
  <si>
    <t>For Policies subject to CIC 10181.45 or CHSC 1374.21</t>
  </si>
  <si>
    <t xml:space="preserve">Total premium </t>
  </si>
  <si>
    <t>State Income Tax</t>
  </si>
  <si>
    <t>Total Dollars</t>
  </si>
  <si>
    <t>Premiums</t>
  </si>
  <si>
    <t>Claims Costs</t>
  </si>
  <si>
    <t>Taxes and Fees</t>
  </si>
  <si>
    <t>PMPM</t>
  </si>
  <si>
    <t>N/A</t>
  </si>
  <si>
    <t>3.1a Federal income taxes deductible from premium in MLR calculations</t>
  </si>
  <si>
    <t>3.1b Patient Centered Outcomes Research Institute (PCORI) Fee</t>
  </si>
  <si>
    <t>3.1c Affordable Care Act section 9010 Fee</t>
  </si>
  <si>
    <t>3.1d Federal Transitional Reinsurance Fee</t>
  </si>
  <si>
    <t>3.1e Other Federal Taxes and assessments deductible from premium</t>
  </si>
  <si>
    <t>HMO/POS</t>
  </si>
  <si>
    <t>PPO/EPO</t>
  </si>
  <si>
    <t>Average Change in Rating Components (%)</t>
  </si>
  <si>
    <t>Reporting Year</t>
  </si>
  <si>
    <t>6.</t>
  </si>
  <si>
    <t>Health Care Quality Improvement Expenses Incurred</t>
  </si>
  <si>
    <t>Improve health outcomes</t>
  </si>
  <si>
    <t>Activities to prevent hospital readmission</t>
  </si>
  <si>
    <t>Improve patient safety and reduce medical errors</t>
  </si>
  <si>
    <t>Wellness and health promotion activities</t>
  </si>
  <si>
    <t>Health information technology expenses related to improving health care quality</t>
  </si>
  <si>
    <t>Allowable Implementation ICD-10 expenses (not to exceed 0.3% of premium)</t>
  </si>
  <si>
    <t>Total Incurred Health Care Quality Improvement Expenses</t>
  </si>
  <si>
    <t>Quality Improvement Expenses</t>
  </si>
  <si>
    <t>CA Large Group Historical Data Spreadsheet (Fully Insured)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</si>
</sst>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rgb="FFFFFF00"/>
      <name val="Arial"/>
      <family val="2"/>
    </font>
    <font>
      <i/>
      <sz val="10"/>
      <name val="Arial"/>
      <family val="2"/>
    </font>
    <font>
      <b/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FFFF00"/>
      <name val="Arial"/>
      <family val="2"/>
    </font>
    <font>
      <i/>
      <sz val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9" fontId="8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 applyProtection="1">
      <protection locked="0"/>
    </xf>
    <xf numFmtId="0" fontId="3" fillId="0" borderId="0" xfId="0" applyFont="1" applyFill="1" applyProtection="1">
      <protection locked="0"/>
    </xf>
    <xf numFmtId="0" fontId="3" fillId="0" borderId="0" xfId="0" applyFont="1" applyFill="1" applyProtection="1"/>
    <xf numFmtId="49" fontId="3" fillId="0" borderId="0" xfId="0" applyNumberFormat="1" applyFont="1" applyProtection="1">
      <protection locked="0"/>
    </xf>
    <xf numFmtId="49" fontId="3" fillId="0" borderId="18" xfId="0" applyNumberFormat="1" applyFont="1" applyBorder="1" applyAlignment="1" applyProtection="1">
      <alignment horizontal="right" vertical="top"/>
    </xf>
    <xf numFmtId="49" fontId="3" fillId="0" borderId="19" xfId="0" applyNumberFormat="1" applyFont="1" applyBorder="1" applyAlignment="1" applyProtection="1">
      <alignment horizontal="right" vertical="top"/>
    </xf>
    <xf numFmtId="49" fontId="3" fillId="0" borderId="19" xfId="0" applyNumberFormat="1" applyFont="1" applyFill="1" applyBorder="1" applyAlignment="1" applyProtection="1">
      <alignment horizontal="right" vertical="top"/>
    </xf>
    <xf numFmtId="0" fontId="5" fillId="0" borderId="0" xfId="0" applyFont="1" applyFill="1" applyProtection="1">
      <protection locked="0"/>
    </xf>
    <xf numFmtId="49" fontId="3" fillId="0" borderId="13" xfId="0" applyNumberFormat="1" applyFont="1" applyBorder="1" applyAlignment="1" applyProtection="1">
      <alignment horizontal="right" vertical="top"/>
    </xf>
    <xf numFmtId="0" fontId="3" fillId="0" borderId="13" xfId="0" applyFont="1" applyBorder="1" applyAlignment="1" applyProtection="1">
      <alignment vertical="top"/>
    </xf>
    <xf numFmtId="49" fontId="3" fillId="0" borderId="20" xfId="0" applyNumberFormat="1" applyFont="1" applyFill="1" applyBorder="1" applyAlignment="1" applyProtection="1">
      <alignment horizontal="right" vertical="top"/>
    </xf>
    <xf numFmtId="0" fontId="1" fillId="0" borderId="0" xfId="0" applyFont="1" applyProtection="1">
      <protection locked="0"/>
    </xf>
    <xf numFmtId="49" fontId="3" fillId="7" borderId="20" xfId="0" applyNumberFormat="1" applyFont="1" applyFill="1" applyBorder="1" applyAlignment="1" applyProtection="1">
      <alignment horizontal="right" vertical="top"/>
    </xf>
    <xf numFmtId="0" fontId="6" fillId="7" borderId="20" xfId="0" applyFont="1" applyFill="1" applyBorder="1" applyAlignment="1" applyProtection="1">
      <alignment vertical="top"/>
    </xf>
    <xf numFmtId="0" fontId="3" fillId="7" borderId="13" xfId="0" applyFont="1" applyFill="1" applyBorder="1" applyAlignment="1" applyProtection="1">
      <alignment vertical="top"/>
    </xf>
    <xf numFmtId="0" fontId="3" fillId="0" borderId="19" xfId="0" applyFont="1" applyBorder="1" applyProtection="1">
      <protection locked="0"/>
    </xf>
    <xf numFmtId="0" fontId="3" fillId="0" borderId="19" xfId="0" applyFont="1" applyFill="1" applyBorder="1" applyProtection="1">
      <protection locked="0"/>
    </xf>
    <xf numFmtId="0" fontId="3" fillId="0" borderId="20" xfId="0" applyFont="1" applyFill="1" applyBorder="1" applyProtection="1">
      <protection locked="0"/>
    </xf>
    <xf numFmtId="49" fontId="3" fillId="7" borderId="10" xfId="0" applyNumberFormat="1" applyFont="1" applyFill="1" applyBorder="1" applyAlignment="1" applyProtection="1">
      <alignment horizontal="right" vertical="top"/>
    </xf>
    <xf numFmtId="0" fontId="7" fillId="0" borderId="0" xfId="0" applyFont="1" applyAlignment="1" applyProtection="1"/>
    <xf numFmtId="0" fontId="7" fillId="0" borderId="0" xfId="0" applyFont="1" applyAlignment="1" applyProtection="1">
      <alignment horizontal="center"/>
    </xf>
    <xf numFmtId="0" fontId="7" fillId="0" borderId="0" xfId="0" applyFont="1" applyFill="1" applyAlignment="1" applyProtection="1"/>
    <xf numFmtId="0" fontId="9" fillId="0" borderId="0" xfId="0" applyFont="1" applyAlignment="1" applyProtection="1"/>
    <xf numFmtId="0" fontId="9" fillId="0" borderId="0" xfId="0" applyFont="1" applyFill="1" applyAlignment="1" applyProtection="1"/>
    <xf numFmtId="0" fontId="9" fillId="0" borderId="0" xfId="0" applyFont="1" applyFill="1" applyProtection="1"/>
    <xf numFmtId="0" fontId="10" fillId="0" borderId="0" xfId="0" applyFont="1" applyProtection="1">
      <protection locked="0"/>
    </xf>
    <xf numFmtId="0" fontId="10" fillId="0" borderId="0" xfId="0" applyFont="1" applyFill="1" applyProtection="1">
      <protection locked="0"/>
    </xf>
    <xf numFmtId="49" fontId="9" fillId="5" borderId="31" xfId="0" applyNumberFormat="1" applyFont="1" applyFill="1" applyBorder="1" applyAlignment="1" applyProtection="1">
      <alignment horizontal="center"/>
    </xf>
    <xf numFmtId="49" fontId="9" fillId="5" borderId="22" xfId="0" applyNumberFormat="1" applyFont="1" applyFill="1" applyBorder="1" applyAlignment="1" applyProtection="1">
      <alignment horizontal="center"/>
    </xf>
    <xf numFmtId="49" fontId="9" fillId="5" borderId="23" xfId="0" applyNumberFormat="1" applyFont="1" applyFill="1" applyBorder="1" applyAlignment="1" applyProtection="1">
      <alignment horizontal="center"/>
    </xf>
    <xf numFmtId="0" fontId="10" fillId="0" borderId="10" xfId="0" applyFont="1" applyBorder="1" applyAlignment="1" applyProtection="1">
      <alignment horizontal="left" vertical="top" indent="1"/>
    </xf>
    <xf numFmtId="0" fontId="10" fillId="0" borderId="12" xfId="0" applyFont="1" applyBorder="1" applyAlignment="1" applyProtection="1">
      <alignment horizontal="left" vertical="top" indent="1"/>
    </xf>
    <xf numFmtId="0" fontId="10" fillId="7" borderId="32" xfId="0" applyFont="1" applyFill="1" applyBorder="1" applyAlignment="1" applyProtection="1">
      <alignment horizontal="center" vertical="top"/>
      <protection locked="0"/>
    </xf>
    <xf numFmtId="0" fontId="10" fillId="7" borderId="11" xfId="0" applyFont="1" applyFill="1" applyBorder="1" applyAlignment="1" applyProtection="1">
      <alignment horizontal="center" vertical="top"/>
      <protection locked="0"/>
    </xf>
    <xf numFmtId="0" fontId="10" fillId="7" borderId="24" xfId="0" applyFont="1" applyFill="1" applyBorder="1" applyAlignment="1" applyProtection="1">
      <alignment horizontal="center" vertical="top"/>
      <protection locked="0"/>
    </xf>
    <xf numFmtId="0" fontId="10" fillId="0" borderId="13" xfId="0" applyFont="1" applyFill="1" applyBorder="1" applyAlignment="1" applyProtection="1">
      <alignment vertical="top"/>
    </xf>
    <xf numFmtId="0" fontId="10" fillId="0" borderId="14" xfId="0" applyFont="1" applyFill="1" applyBorder="1" applyAlignment="1" applyProtection="1">
      <alignment horizontal="left" vertical="top" indent="1"/>
    </xf>
    <xf numFmtId="38" fontId="10" fillId="3" borderId="33" xfId="3" applyNumberFormat="1" applyFont="1" applyFill="1" applyBorder="1" applyAlignment="1" applyProtection="1">
      <alignment horizontal="right" vertical="top"/>
      <protection locked="0"/>
    </xf>
    <xf numFmtId="38" fontId="10" fillId="3" borderId="0" xfId="3" applyNumberFormat="1" applyFont="1" applyFill="1" applyBorder="1" applyAlignment="1" applyProtection="1">
      <alignment horizontal="right" vertical="top"/>
      <protection locked="0"/>
    </xf>
    <xf numFmtId="38" fontId="10" fillId="3" borderId="25" xfId="3" applyNumberFormat="1" applyFont="1" applyFill="1" applyBorder="1" applyAlignment="1" applyProtection="1">
      <alignment horizontal="right" vertical="top"/>
      <protection locked="0"/>
    </xf>
    <xf numFmtId="2" fontId="10" fillId="7" borderId="15" xfId="0" applyNumberFormat="1" applyFont="1" applyFill="1" applyBorder="1" applyAlignment="1" applyProtection="1">
      <alignment horizontal="right" vertical="top"/>
    </xf>
    <xf numFmtId="0" fontId="10" fillId="7" borderId="17" xfId="0" applyFont="1" applyFill="1" applyBorder="1" applyAlignment="1" applyProtection="1">
      <alignment horizontal="left" vertical="top" indent="1"/>
    </xf>
    <xf numFmtId="38" fontId="10" fillId="7" borderId="34" xfId="3" applyNumberFormat="1" applyFont="1" applyFill="1" applyBorder="1" applyAlignment="1" applyProtection="1">
      <alignment horizontal="right" vertical="top"/>
      <protection locked="0"/>
    </xf>
    <xf numFmtId="38" fontId="10" fillId="7" borderId="16" xfId="3" applyNumberFormat="1" applyFont="1" applyFill="1" applyBorder="1" applyAlignment="1" applyProtection="1">
      <alignment horizontal="right" vertical="top"/>
      <protection locked="0"/>
    </xf>
    <xf numFmtId="38" fontId="10" fillId="7" borderId="26" xfId="3" applyNumberFormat="1" applyFont="1" applyFill="1" applyBorder="1" applyAlignment="1" applyProtection="1">
      <alignment horizontal="right" vertical="top"/>
      <protection locked="0"/>
    </xf>
    <xf numFmtId="0" fontId="10" fillId="0" borderId="13" xfId="0" applyFont="1" applyBorder="1" applyAlignment="1" applyProtection="1">
      <alignment horizontal="left" vertical="top" indent="1"/>
    </xf>
    <xf numFmtId="0" fontId="10" fillId="0" borderId="14" xfId="0" applyFont="1" applyBorder="1" applyAlignment="1" applyProtection="1">
      <alignment horizontal="left" vertical="top" indent="1"/>
    </xf>
    <xf numFmtId="38" fontId="10" fillId="7" borderId="33" xfId="3" applyNumberFormat="1" applyFont="1" applyFill="1" applyBorder="1" applyAlignment="1" applyProtection="1">
      <alignment horizontal="right" vertical="top"/>
      <protection locked="0"/>
    </xf>
    <xf numFmtId="38" fontId="10" fillId="7" borderId="0" xfId="3" applyNumberFormat="1" applyFont="1" applyFill="1" applyBorder="1" applyAlignment="1" applyProtection="1">
      <alignment horizontal="right" vertical="top"/>
      <protection locked="0"/>
    </xf>
    <xf numFmtId="38" fontId="10" fillId="7" borderId="25" xfId="3" applyNumberFormat="1" applyFont="1" applyFill="1" applyBorder="1" applyAlignment="1" applyProtection="1">
      <alignment horizontal="right" vertical="top"/>
      <protection locked="0"/>
    </xf>
    <xf numFmtId="0" fontId="10" fillId="0" borderId="13" xfId="0" quotePrefix="1" applyNumberFormat="1" applyFont="1" applyFill="1" applyBorder="1" applyAlignment="1" applyProtection="1">
      <alignment horizontal="right" vertical="top"/>
    </xf>
    <xf numFmtId="0" fontId="10" fillId="0" borderId="14" xfId="0" applyFont="1" applyFill="1" applyBorder="1" applyAlignment="1" applyProtection="1">
      <alignment horizontal="left" vertical="top" wrapText="1" indent="1"/>
    </xf>
    <xf numFmtId="38" fontId="10" fillId="6" borderId="33" xfId="3" applyNumberFormat="1" applyFont="1" applyFill="1" applyBorder="1" applyAlignment="1" applyProtection="1">
      <alignment horizontal="right" vertical="top"/>
    </xf>
    <xf numFmtId="0" fontId="10" fillId="7" borderId="15" xfId="0" applyNumberFormat="1" applyFont="1" applyFill="1" applyBorder="1" applyAlignment="1" applyProtection="1">
      <alignment vertical="top"/>
    </xf>
    <xf numFmtId="0" fontId="10" fillId="7" borderId="17" xfId="0" applyFont="1" applyFill="1" applyBorder="1" applyAlignment="1" applyProtection="1">
      <alignment horizontal="left" vertical="top" wrapText="1" indent="1"/>
    </xf>
    <xf numFmtId="0" fontId="10" fillId="0" borderId="10" xfId="0" applyFont="1" applyFill="1" applyBorder="1" applyAlignment="1" applyProtection="1">
      <alignment horizontal="left" vertical="top" indent="1"/>
    </xf>
    <xf numFmtId="0" fontId="10" fillId="0" borderId="12" xfId="0" applyFont="1" applyFill="1" applyBorder="1" applyAlignment="1" applyProtection="1">
      <alignment vertical="top"/>
    </xf>
    <xf numFmtId="38" fontId="10" fillId="7" borderId="29" xfId="3" applyNumberFormat="1" applyFont="1" applyFill="1" applyBorder="1" applyAlignment="1" applyProtection="1">
      <alignment horizontal="right" vertical="top"/>
      <protection locked="0"/>
    </xf>
    <xf numFmtId="0" fontId="10" fillId="0" borderId="13" xfId="0" applyNumberFormat="1" applyFont="1" applyFill="1" applyBorder="1" applyAlignment="1" applyProtection="1">
      <alignment vertical="top"/>
    </xf>
    <xf numFmtId="0" fontId="11" fillId="0" borderId="0" xfId="0" applyFont="1" applyBorder="1" applyAlignment="1">
      <alignment vertical="center" wrapText="1"/>
    </xf>
    <xf numFmtId="38" fontId="10" fillId="3" borderId="29" xfId="3" applyNumberFormat="1" applyFont="1" applyFill="1" applyBorder="1" applyAlignment="1" applyProtection="1">
      <alignment horizontal="right" vertical="top"/>
      <protection locked="0"/>
    </xf>
    <xf numFmtId="0" fontId="10" fillId="7" borderId="15" xfId="0" applyNumberFormat="1" applyFont="1" applyFill="1" applyBorder="1" applyAlignment="1" applyProtection="1">
      <alignment horizontal="left" vertical="top"/>
    </xf>
    <xf numFmtId="0" fontId="10" fillId="7" borderId="17" xfId="0" applyFont="1" applyFill="1" applyBorder="1" applyAlignment="1" applyProtection="1">
      <alignment vertical="top"/>
    </xf>
    <xf numFmtId="38" fontId="10" fillId="7" borderId="30" xfId="3" applyNumberFormat="1" applyFont="1" applyFill="1" applyBorder="1" applyAlignment="1" applyProtection="1">
      <alignment horizontal="right" vertical="top"/>
      <protection locked="0"/>
    </xf>
    <xf numFmtId="0" fontId="10" fillId="0" borderId="0" xfId="0" applyFont="1" applyBorder="1" applyAlignment="1" applyProtection="1">
      <alignment horizontal="left" vertical="top" indent="1"/>
    </xf>
    <xf numFmtId="0" fontId="10" fillId="0" borderId="36" xfId="0" applyFont="1" applyBorder="1" applyProtection="1">
      <protection locked="0"/>
    </xf>
    <xf numFmtId="0" fontId="10" fillId="7" borderId="16" xfId="0" applyFont="1" applyFill="1" applyBorder="1" applyAlignment="1" applyProtection="1">
      <alignment horizontal="left" vertical="top" wrapText="1" indent="1"/>
    </xf>
    <xf numFmtId="0" fontId="10" fillId="0" borderId="34" xfId="0" applyFont="1" applyFill="1" applyBorder="1" applyProtection="1">
      <protection locked="0"/>
    </xf>
    <xf numFmtId="0" fontId="10" fillId="0" borderId="12" xfId="0" applyFont="1" applyBorder="1" applyAlignment="1" applyProtection="1">
      <alignment vertical="top"/>
    </xf>
    <xf numFmtId="0" fontId="10" fillId="7" borderId="13" xfId="0" applyNumberFormat="1" applyFont="1" applyFill="1" applyBorder="1" applyAlignment="1" applyProtection="1">
      <alignment vertical="top"/>
    </xf>
    <xf numFmtId="0" fontId="10" fillId="7" borderId="14" xfId="0" applyFont="1" applyFill="1" applyBorder="1" applyAlignment="1" applyProtection="1">
      <alignment horizontal="left" vertical="top" indent="1"/>
    </xf>
    <xf numFmtId="0" fontId="10" fillId="7" borderId="10" xfId="0" applyFont="1" applyFill="1" applyBorder="1" applyAlignment="1" applyProtection="1">
      <alignment horizontal="left" vertical="top" indent="1"/>
    </xf>
    <xf numFmtId="0" fontId="10" fillId="7" borderId="12" xfId="0" applyFont="1" applyFill="1" applyBorder="1" applyAlignment="1" applyProtection="1">
      <alignment vertical="top"/>
    </xf>
    <xf numFmtId="38" fontId="10" fillId="7" borderId="36" xfId="3" applyNumberFormat="1" applyFont="1" applyFill="1" applyBorder="1" applyAlignment="1" applyProtection="1">
      <alignment horizontal="right" vertical="top"/>
      <protection locked="0"/>
    </xf>
    <xf numFmtId="38" fontId="10" fillId="7" borderId="11" xfId="3" applyNumberFormat="1" applyFont="1" applyFill="1" applyBorder="1" applyAlignment="1" applyProtection="1">
      <alignment horizontal="right" vertical="top"/>
      <protection locked="0"/>
    </xf>
    <xf numFmtId="38" fontId="10" fillId="7" borderId="24" xfId="3" applyNumberFormat="1" applyFont="1" applyFill="1" applyBorder="1" applyAlignment="1" applyProtection="1">
      <alignment horizontal="right" vertical="top"/>
      <protection locked="0"/>
    </xf>
    <xf numFmtId="38" fontId="10" fillId="7" borderId="37" xfId="3" applyNumberFormat="1" applyFont="1" applyFill="1" applyBorder="1" applyAlignment="1" applyProtection="1">
      <alignment horizontal="right" vertical="top"/>
      <protection locked="0"/>
    </xf>
    <xf numFmtId="0" fontId="10" fillId="0" borderId="15" xfId="0" applyNumberFormat="1" applyFont="1" applyFill="1" applyBorder="1" applyAlignment="1" applyProtection="1">
      <alignment vertical="top"/>
    </xf>
    <xf numFmtId="0" fontId="10" fillId="0" borderId="17" xfId="0" applyFont="1" applyFill="1" applyBorder="1" applyAlignment="1" applyProtection="1">
      <alignment horizontal="left" vertical="top" indent="1"/>
    </xf>
    <xf numFmtId="38" fontId="10" fillId="3" borderId="35" xfId="3" applyNumberFormat="1" applyFont="1" applyFill="1" applyBorder="1" applyAlignment="1" applyProtection="1">
      <alignment horizontal="right" vertical="top"/>
      <protection locked="0"/>
    </xf>
    <xf numFmtId="0" fontId="9" fillId="0" borderId="0" xfId="0" applyFont="1" applyProtection="1">
      <protection locked="0"/>
    </xf>
    <xf numFmtId="0" fontId="11" fillId="0" borderId="0" xfId="0" applyFont="1" applyAlignment="1" applyProtection="1"/>
    <xf numFmtId="0" fontId="11" fillId="0" borderId="0" xfId="0" applyFont="1" applyProtection="1"/>
    <xf numFmtId="0" fontId="11" fillId="0" borderId="0" xfId="0" applyFont="1" applyProtection="1">
      <protection locked="0"/>
    </xf>
    <xf numFmtId="0" fontId="10" fillId="2" borderId="2" xfId="1" applyFont="1" applyFill="1" applyBorder="1" applyProtection="1"/>
    <xf numFmtId="0" fontId="10" fillId="2" borderId="3" xfId="1" applyFont="1" applyFill="1" applyBorder="1" applyProtection="1"/>
    <xf numFmtId="0" fontId="10" fillId="2" borderId="4" xfId="1" applyFont="1" applyFill="1" applyBorder="1" applyAlignment="1" applyProtection="1">
      <alignment horizontal="center"/>
      <protection locked="0"/>
    </xf>
    <xf numFmtId="0" fontId="9" fillId="0" borderId="5" xfId="1" quotePrefix="1" applyFont="1" applyBorder="1" applyAlignment="1" applyProtection="1">
      <alignment horizontal="right" vertical="center"/>
    </xf>
    <xf numFmtId="0" fontId="9" fillId="0" borderId="1" xfId="1" applyFont="1" applyBorder="1" applyAlignment="1" applyProtection="1">
      <alignment vertical="center"/>
    </xf>
    <xf numFmtId="49" fontId="9" fillId="0" borderId="6" xfId="1" applyNumberFormat="1" applyFont="1" applyBorder="1" applyAlignment="1" applyProtection="1">
      <alignment horizontal="center" vertical="center"/>
      <protection locked="0"/>
    </xf>
    <xf numFmtId="0" fontId="9" fillId="0" borderId="6" xfId="1" applyFont="1" applyBorder="1" applyAlignment="1" applyProtection="1">
      <alignment horizontal="left" vertical="center"/>
      <protection locked="0"/>
    </xf>
    <xf numFmtId="49" fontId="9" fillId="0" borderId="6" xfId="1" applyNumberFormat="1" applyFont="1" applyBorder="1" applyAlignment="1" applyProtection="1">
      <alignment horizontal="left" vertical="center"/>
      <protection locked="0"/>
    </xf>
    <xf numFmtId="0" fontId="9" fillId="0" borderId="7" xfId="1" quotePrefix="1" applyFont="1" applyBorder="1" applyAlignment="1" applyProtection="1">
      <alignment horizontal="right" vertical="center"/>
    </xf>
    <xf numFmtId="0" fontId="9" fillId="0" borderId="8" xfId="1" applyFont="1" applyBorder="1" applyAlignment="1" applyProtection="1">
      <alignment vertical="center"/>
    </xf>
    <xf numFmtId="49" fontId="9" fillId="0" borderId="9" xfId="1" applyNumberFormat="1" applyFont="1" applyBorder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center"/>
    </xf>
    <xf numFmtId="0" fontId="10" fillId="0" borderId="0" xfId="0" applyFont="1" applyFill="1" applyProtection="1"/>
    <xf numFmtId="0" fontId="10" fillId="0" borderId="0" xfId="0" applyFont="1" applyProtection="1"/>
    <xf numFmtId="0" fontId="10" fillId="0" borderId="0" xfId="2" applyFont="1" applyFill="1" applyAlignment="1" applyProtection="1">
      <protection locked="0"/>
    </xf>
    <xf numFmtId="0" fontId="10" fillId="0" borderId="0" xfId="2" applyFont="1" applyAlignment="1" applyProtection="1">
      <protection locked="0"/>
    </xf>
    <xf numFmtId="0" fontId="10" fillId="0" borderId="0" xfId="0" applyFont="1" applyAlignment="1" applyProtection="1">
      <alignment horizontal="right"/>
      <protection locked="0"/>
    </xf>
    <xf numFmtId="49" fontId="10" fillId="0" borderId="0" xfId="0" applyNumberFormat="1" applyFont="1" applyProtection="1">
      <protection locked="0"/>
    </xf>
    <xf numFmtId="49" fontId="10" fillId="0" borderId="18" xfId="0" applyNumberFormat="1" applyFont="1" applyBorder="1" applyAlignment="1" applyProtection="1">
      <alignment horizontal="right" vertical="top"/>
    </xf>
    <xf numFmtId="49" fontId="10" fillId="0" borderId="19" xfId="0" applyNumberFormat="1" applyFont="1" applyBorder="1" applyAlignment="1" applyProtection="1">
      <alignment horizontal="right" vertical="top"/>
    </xf>
    <xf numFmtId="49" fontId="10" fillId="7" borderId="20" xfId="0" applyNumberFormat="1" applyFont="1" applyFill="1" applyBorder="1" applyAlignment="1" applyProtection="1">
      <alignment horizontal="right" vertical="top"/>
    </xf>
    <xf numFmtId="49" fontId="10" fillId="0" borderId="19" xfId="0" applyNumberFormat="1" applyFont="1" applyFill="1" applyBorder="1" applyAlignment="1" applyProtection="1">
      <alignment horizontal="right" vertical="top"/>
    </xf>
    <xf numFmtId="0" fontId="12" fillId="0" borderId="0" xfId="0" applyFont="1" applyFill="1" applyProtection="1">
      <protection locked="0"/>
    </xf>
    <xf numFmtId="0" fontId="13" fillId="7" borderId="20" xfId="0" applyFont="1" applyFill="1" applyBorder="1" applyAlignment="1" applyProtection="1">
      <alignment vertical="top"/>
    </xf>
    <xf numFmtId="0" fontId="10" fillId="0" borderId="19" xfId="0" applyFont="1" applyBorder="1" applyProtection="1">
      <protection locked="0"/>
    </xf>
    <xf numFmtId="0" fontId="10" fillId="0" borderId="19" xfId="0" applyFont="1" applyFill="1" applyBorder="1" applyProtection="1">
      <protection locked="0"/>
    </xf>
    <xf numFmtId="0" fontId="10" fillId="0" borderId="20" xfId="0" applyFont="1" applyFill="1" applyBorder="1" applyProtection="1">
      <protection locked="0"/>
    </xf>
    <xf numFmtId="49" fontId="10" fillId="0" borderId="13" xfId="0" applyNumberFormat="1" applyFont="1" applyBorder="1" applyAlignment="1" applyProtection="1">
      <alignment horizontal="right" vertical="top"/>
    </xf>
    <xf numFmtId="0" fontId="10" fillId="0" borderId="13" xfId="0" applyFont="1" applyBorder="1" applyAlignment="1" applyProtection="1">
      <alignment vertical="top"/>
    </xf>
    <xf numFmtId="0" fontId="10" fillId="7" borderId="13" xfId="0" applyFont="1" applyFill="1" applyBorder="1" applyAlignment="1" applyProtection="1">
      <alignment vertical="top"/>
    </xf>
    <xf numFmtId="49" fontId="10" fillId="7" borderId="10" xfId="0" applyNumberFormat="1" applyFont="1" applyFill="1" applyBorder="1" applyAlignment="1" applyProtection="1">
      <alignment horizontal="right" vertical="top"/>
    </xf>
    <xf numFmtId="49" fontId="10" fillId="0" borderId="20" xfId="0" applyNumberFormat="1" applyFont="1" applyFill="1" applyBorder="1" applyAlignment="1" applyProtection="1">
      <alignment horizontal="right" vertical="top"/>
    </xf>
    <xf numFmtId="0" fontId="10" fillId="0" borderId="24" xfId="0" applyFont="1" applyBorder="1" applyAlignment="1" applyProtection="1">
      <alignment horizontal="left" vertical="top" indent="1"/>
    </xf>
    <xf numFmtId="38" fontId="10" fillId="6" borderId="0" xfId="3" applyNumberFormat="1" applyFont="1" applyFill="1" applyBorder="1" applyAlignment="1" applyProtection="1">
      <alignment horizontal="right" vertical="top"/>
    </xf>
    <xf numFmtId="38" fontId="10" fillId="6" borderId="25" xfId="3" applyNumberFormat="1" applyFont="1" applyFill="1" applyBorder="1" applyAlignment="1" applyProtection="1">
      <alignment horizontal="right" vertical="top"/>
    </xf>
    <xf numFmtId="164" fontId="10" fillId="6" borderId="33" xfId="5" applyNumberFormat="1" applyFont="1" applyFill="1" applyBorder="1" applyAlignment="1" applyProtection="1">
      <alignment horizontal="right" vertical="top"/>
    </xf>
    <xf numFmtId="164" fontId="10" fillId="6" borderId="0" xfId="5" applyNumberFormat="1" applyFont="1" applyFill="1" applyBorder="1" applyAlignment="1" applyProtection="1">
      <alignment horizontal="right" vertical="top"/>
    </xf>
    <xf numFmtId="164" fontId="10" fillId="6" borderId="25" xfId="5" applyNumberFormat="1" applyFont="1" applyFill="1" applyBorder="1" applyAlignment="1" applyProtection="1">
      <alignment horizontal="right" vertical="top"/>
    </xf>
    <xf numFmtId="0" fontId="10" fillId="7" borderId="15" xfId="0" applyFont="1" applyFill="1" applyBorder="1" applyAlignment="1" applyProtection="1">
      <alignment vertical="top"/>
    </xf>
    <xf numFmtId="38" fontId="10" fillId="7" borderId="35" xfId="3" applyNumberFormat="1" applyFont="1" applyFill="1" applyBorder="1" applyAlignment="1" applyProtection="1">
      <alignment horizontal="right" vertical="top"/>
      <protection locked="0"/>
    </xf>
    <xf numFmtId="38" fontId="10" fillId="7" borderId="27" xfId="3" applyNumberFormat="1" applyFont="1" applyFill="1" applyBorder="1" applyAlignment="1" applyProtection="1">
      <alignment horizontal="right" vertical="top"/>
      <protection locked="0"/>
    </xf>
    <xf numFmtId="38" fontId="10" fillId="7" borderId="28" xfId="3" applyNumberFormat="1" applyFont="1" applyFill="1" applyBorder="1" applyAlignment="1" applyProtection="1">
      <alignment horizontal="right" vertical="top"/>
      <protection locked="0"/>
    </xf>
    <xf numFmtId="38" fontId="10" fillId="7" borderId="38" xfId="3" applyNumberFormat="1" applyFont="1" applyFill="1" applyBorder="1" applyAlignment="1" applyProtection="1">
      <alignment horizontal="right" vertical="top"/>
      <protection locked="0"/>
    </xf>
    <xf numFmtId="0" fontId="9" fillId="0" borderId="0" xfId="0" applyFont="1" applyAlignment="1" applyProtection="1">
      <alignment horizontal="left"/>
    </xf>
    <xf numFmtId="0" fontId="11" fillId="0" borderId="0" xfId="0" applyFont="1" applyFill="1" applyAlignment="1" applyProtection="1"/>
    <xf numFmtId="0" fontId="9" fillId="2" borderId="21" xfId="0" applyFont="1" applyFill="1" applyBorder="1" applyAlignment="1" applyProtection="1"/>
    <xf numFmtId="0" fontId="9" fillId="2" borderId="22" xfId="0" applyFont="1" applyFill="1" applyBorder="1" applyAlignment="1" applyProtection="1"/>
    <xf numFmtId="0" fontId="9" fillId="2" borderId="23" xfId="0" applyFont="1" applyFill="1" applyBorder="1" applyAlignment="1" applyProtection="1"/>
    <xf numFmtId="0" fontId="9" fillId="4" borderId="21" xfId="0" applyFont="1" applyFill="1" applyBorder="1" applyAlignment="1" applyProtection="1">
      <alignment vertical="center" wrapText="1"/>
    </xf>
    <xf numFmtId="0" fontId="10" fillId="4" borderId="22" xfId="0" applyFont="1" applyFill="1" applyBorder="1" applyAlignment="1" applyProtection="1">
      <alignment vertical="center" wrapText="1"/>
    </xf>
    <xf numFmtId="0" fontId="10" fillId="4" borderId="23" xfId="0" applyFont="1" applyFill="1" applyBorder="1" applyAlignment="1" applyProtection="1">
      <alignment vertical="center" wrapText="1"/>
    </xf>
  </cellXfs>
  <cellStyles count="6">
    <cellStyle name="Currency 3" xfId="3"/>
    <cellStyle name="Normal" xfId="0" builtinId="0"/>
    <cellStyle name="Normal 2 2" xfId="2"/>
    <cellStyle name="Normal_cover 10'01" xfId="1"/>
    <cellStyle name="Percent" xfId="5" builtinId="5"/>
    <cellStyle name="Warning Text 2" xfId="4"/>
  </cellStyles>
  <dxfs count="16"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20"/>
  <sheetViews>
    <sheetView showGridLines="0" tabSelected="1" view="pageLayout" topLeftCell="A34" zoomScaleNormal="100" workbookViewId="0">
      <selection activeCell="B44" sqref="B44"/>
    </sheetView>
  </sheetViews>
  <sheetFormatPr defaultColWidth="9.140625" defaultRowHeight="15" x14ac:dyDescent="0.25"/>
  <cols>
    <col min="1" max="1" width="2.42578125" style="1" bestFit="1" customWidth="1"/>
    <col min="2" max="2" width="55" style="1" customWidth="1"/>
    <col min="3" max="3" width="27" style="1" bestFit="1" customWidth="1"/>
    <col min="4" max="16384" width="9.140625" style="1"/>
  </cols>
  <sheetData>
    <row r="1" spans="1:3" s="15" customFormat="1" ht="15.75" x14ac:dyDescent="0.25">
      <c r="A1" s="86"/>
      <c r="B1" s="26" t="s">
        <v>1</v>
      </c>
      <c r="C1" s="85"/>
    </row>
    <row r="2" spans="1:3" s="15" customFormat="1" ht="15.75" x14ac:dyDescent="0.25">
      <c r="A2" s="86"/>
      <c r="B2" s="131" t="s">
        <v>63</v>
      </c>
      <c r="C2" s="85"/>
    </row>
    <row r="3" spans="1:3" s="15" customFormat="1" ht="15.75" x14ac:dyDescent="0.25">
      <c r="A3" s="86"/>
      <c r="B3" s="99" t="s">
        <v>35</v>
      </c>
      <c r="C3" s="26"/>
    </row>
    <row r="4" spans="1:3" ht="15.75" x14ac:dyDescent="0.25">
      <c r="A4" s="86"/>
      <c r="B4" s="27"/>
      <c r="C4" s="132"/>
    </row>
    <row r="5" spans="1:3" ht="16.5" thickBot="1" x14ac:dyDescent="0.3">
      <c r="A5" s="87"/>
      <c r="B5" s="87"/>
      <c r="C5" s="87"/>
    </row>
    <row r="6" spans="1:3" ht="15.75" x14ac:dyDescent="0.25">
      <c r="A6" s="88"/>
      <c r="B6" s="89"/>
      <c r="C6" s="90"/>
    </row>
    <row r="7" spans="1:3" ht="15.75" x14ac:dyDescent="0.25">
      <c r="A7" s="91" t="s">
        <v>2</v>
      </c>
      <c r="B7" s="92" t="s">
        <v>52</v>
      </c>
      <c r="C7" s="93"/>
    </row>
    <row r="8" spans="1:3" ht="15.75" x14ac:dyDescent="0.25">
      <c r="A8" s="91" t="s">
        <v>3</v>
      </c>
      <c r="B8" s="92" t="s">
        <v>34</v>
      </c>
      <c r="C8" s="94"/>
    </row>
    <row r="9" spans="1:3" ht="15.75" x14ac:dyDescent="0.25">
      <c r="A9" s="91" t="s">
        <v>4</v>
      </c>
      <c r="B9" s="92" t="s">
        <v>5</v>
      </c>
      <c r="C9" s="95"/>
    </row>
    <row r="10" spans="1:3" ht="16.5" thickBot="1" x14ac:dyDescent="0.3">
      <c r="A10" s="96" t="s">
        <v>6</v>
      </c>
      <c r="B10" s="97" t="s">
        <v>7</v>
      </c>
      <c r="C10" s="98"/>
    </row>
    <row r="14" spans="1:3" x14ac:dyDescent="0.25">
      <c r="B14" s="2"/>
    </row>
    <row r="15" spans="1:3" x14ac:dyDescent="0.25">
      <c r="B15" s="2"/>
    </row>
    <row r="19" spans="2:2" x14ac:dyDescent="0.25">
      <c r="B19" s="3"/>
    </row>
    <row r="20" spans="2:2" x14ac:dyDescent="0.25">
      <c r="B20" s="3"/>
    </row>
  </sheetData>
  <protectedRanges>
    <protectedRange password="DFC0" sqref="C7:C10" name="Range1"/>
  </protectedRanges>
  <dataValidations disablePrompts="1" count="1">
    <dataValidation type="textLength" operator="lessThanOrEqual" allowBlank="1" showInputMessage="1" showErrorMessage="1" errorTitle="Too Many Characters" error="The maximum number of characters that can be entered is 105." sqref="C7:C10">
      <formula1>150</formula1>
    </dataValidation>
  </dataValidations>
  <pageMargins left="0.7" right="0.7" top="0.75" bottom="0.75" header="0.3" footer="0.3"/>
  <pageSetup orientation="portrait" verticalDpi="0" r:id="rId1"/>
  <headerFooter>
    <oddFooter xml:space="preserve">&amp;L&amp;"Arial,Regular"&amp;12
Revised: June 11, 2019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I52"/>
  <sheetViews>
    <sheetView showGridLines="0" view="pageLayout" topLeftCell="A31" zoomScaleNormal="100" workbookViewId="0">
      <selection activeCell="H9" sqref="H9:I9"/>
    </sheetView>
  </sheetViews>
  <sheetFormatPr defaultColWidth="9.28515625" defaultRowHeight="12.75" x14ac:dyDescent="0.2"/>
  <cols>
    <col min="1" max="1" width="1.7109375" style="5" customWidth="1"/>
    <col min="2" max="2" width="3.5703125" style="4" customWidth="1"/>
    <col min="3" max="3" width="5.42578125" style="4" customWidth="1"/>
    <col min="4" max="4" width="60.5703125" style="4" customWidth="1"/>
    <col min="5" max="9" width="20.140625" style="4" customWidth="1"/>
    <col min="10" max="16384" width="9.28515625" style="4"/>
  </cols>
  <sheetData>
    <row r="1" spans="1:9" ht="15.75" x14ac:dyDescent="0.25">
      <c r="B1" s="26" t="str">
        <f>'Cover Page'!B1:C1</f>
        <v>California Department of Managed Health Care/Department of Insurance</v>
      </c>
      <c r="C1" s="23"/>
      <c r="D1" s="24"/>
      <c r="E1" s="26"/>
      <c r="F1" s="23"/>
      <c r="G1" s="23"/>
      <c r="H1" s="23"/>
      <c r="I1" s="23"/>
    </row>
    <row r="2" spans="1:9" s="5" customFormat="1" ht="15.75" x14ac:dyDescent="0.25">
      <c r="B2" s="27" t="str">
        <f>'Cover Page'!B2:C2</f>
        <v>CA Large Group Historical Data Spreadsheet (Fully Insured)</v>
      </c>
      <c r="C2" s="25"/>
      <c r="D2" s="25"/>
      <c r="E2" s="25"/>
      <c r="F2" s="25"/>
      <c r="G2" s="25"/>
      <c r="H2" s="25"/>
      <c r="I2" s="25"/>
    </row>
    <row r="3" spans="1:9" s="5" customFormat="1" ht="15.75" x14ac:dyDescent="0.25">
      <c r="B3" s="27" t="str">
        <f>'Cover Page'!B3:C3</f>
        <v>For Policies subject to CIC 10181.45 or CHSC 1374.21</v>
      </c>
      <c r="C3" s="25"/>
      <c r="D3" s="25"/>
      <c r="E3" s="25"/>
      <c r="F3" s="25"/>
      <c r="G3" s="25"/>
      <c r="H3" s="25"/>
      <c r="I3" s="25"/>
    </row>
    <row r="4" spans="1:9" s="5" customFormat="1" ht="10.5" customHeight="1" x14ac:dyDescent="0.25">
      <c r="B4" s="28"/>
      <c r="C4" s="6"/>
      <c r="D4" s="6"/>
    </row>
    <row r="5" spans="1:9" ht="15.75" x14ac:dyDescent="0.25">
      <c r="B5" s="26" t="s">
        <v>16</v>
      </c>
      <c r="C5" s="23"/>
      <c r="D5" s="23"/>
      <c r="E5" s="23"/>
      <c r="F5" s="23"/>
      <c r="G5" s="23"/>
      <c r="H5" s="23"/>
      <c r="I5" s="23"/>
    </row>
    <row r="6" spans="1:9" x14ac:dyDescent="0.2">
      <c r="B6" s="3"/>
      <c r="C6" s="3"/>
      <c r="D6" s="3"/>
    </row>
    <row r="7" spans="1:9" ht="13.5" thickBot="1" x14ac:dyDescent="0.25">
      <c r="D7" s="7"/>
    </row>
    <row r="8" spans="1:9" ht="16.5" thickBot="1" x14ac:dyDescent="0.3">
      <c r="B8" s="84" t="s">
        <v>49</v>
      </c>
      <c r="C8" s="29"/>
      <c r="D8" s="30"/>
      <c r="E8" s="133"/>
      <c r="F8" s="134"/>
      <c r="G8" s="134" t="s">
        <v>33</v>
      </c>
      <c r="H8" s="134"/>
      <c r="I8" s="135"/>
    </row>
    <row r="9" spans="1:9" ht="13.7" customHeight="1" thickBot="1" x14ac:dyDescent="0.25">
      <c r="C9" s="29"/>
      <c r="D9" s="30"/>
      <c r="E9" s="136"/>
      <c r="F9" s="137"/>
      <c r="G9" s="137"/>
      <c r="H9" s="137"/>
      <c r="I9" s="138"/>
    </row>
    <row r="10" spans="1:9" ht="16.5" thickBot="1" x14ac:dyDescent="0.3">
      <c r="A10" s="4"/>
      <c r="C10" s="29"/>
      <c r="D10" s="30"/>
      <c r="E10" s="31">
        <f>'Cover Page'!C7-5</f>
        <v>-5</v>
      </c>
      <c r="F10" s="31">
        <f>E10+1</f>
        <v>-4</v>
      </c>
      <c r="G10" s="32">
        <f>F10+1</f>
        <v>-3</v>
      </c>
      <c r="H10" s="31">
        <f>G10+1</f>
        <v>-2</v>
      </c>
      <c r="I10" s="33">
        <f>H10+1</f>
        <v>-1</v>
      </c>
    </row>
    <row r="11" spans="1:9" ht="15" x14ac:dyDescent="0.2">
      <c r="A11" s="4"/>
      <c r="B11" s="8" t="s">
        <v>2</v>
      </c>
      <c r="C11" s="34" t="s">
        <v>9</v>
      </c>
      <c r="D11" s="35"/>
      <c r="E11" s="36"/>
      <c r="F11" s="37"/>
      <c r="G11" s="36"/>
      <c r="H11" s="38"/>
      <c r="I11" s="38"/>
    </row>
    <row r="12" spans="1:9" ht="15" x14ac:dyDescent="0.2">
      <c r="A12" s="4"/>
      <c r="B12" s="9"/>
      <c r="C12" s="39">
        <v>1.1000000000000001</v>
      </c>
      <c r="D12" s="40" t="s">
        <v>36</v>
      </c>
      <c r="E12" s="41">
        <v>1000000000</v>
      </c>
      <c r="F12" s="42">
        <v>1050000000</v>
      </c>
      <c r="G12" s="41">
        <v>1110000000</v>
      </c>
      <c r="H12" s="43">
        <v>1180000000</v>
      </c>
      <c r="I12" s="43">
        <v>1250000000</v>
      </c>
    </row>
    <row r="13" spans="1:9" ht="15" x14ac:dyDescent="0.2">
      <c r="A13" s="4"/>
      <c r="B13" s="16"/>
      <c r="C13" s="44"/>
      <c r="D13" s="45"/>
      <c r="E13" s="46"/>
      <c r="F13" s="47"/>
      <c r="G13" s="46"/>
      <c r="H13" s="48"/>
      <c r="I13" s="48"/>
    </row>
    <row r="14" spans="1:9" ht="15" x14ac:dyDescent="0.2">
      <c r="A14" s="4"/>
      <c r="B14" s="9" t="s">
        <v>3</v>
      </c>
      <c r="C14" s="49" t="s">
        <v>10</v>
      </c>
      <c r="D14" s="50"/>
      <c r="E14" s="51"/>
      <c r="F14" s="52"/>
      <c r="G14" s="51"/>
      <c r="H14" s="53"/>
      <c r="I14" s="53"/>
    </row>
    <row r="15" spans="1:9" ht="15" x14ac:dyDescent="0.2">
      <c r="A15" s="4"/>
      <c r="B15" s="9"/>
      <c r="C15" s="39">
        <v>2.1</v>
      </c>
      <c r="D15" s="40" t="s">
        <v>17</v>
      </c>
      <c r="E15" s="41">
        <v>600000000</v>
      </c>
      <c r="F15" s="42">
        <v>720000000</v>
      </c>
      <c r="G15" s="41">
        <v>750000000</v>
      </c>
      <c r="H15" s="43">
        <v>775000000</v>
      </c>
      <c r="I15" s="43">
        <v>800000000</v>
      </c>
    </row>
    <row r="16" spans="1:9" s="5" customFormat="1" ht="15" x14ac:dyDescent="0.2">
      <c r="B16" s="10"/>
      <c r="C16" s="39">
        <v>2.2000000000000002</v>
      </c>
      <c r="D16" s="40" t="s">
        <v>11</v>
      </c>
      <c r="E16" s="41">
        <v>100000000</v>
      </c>
      <c r="F16" s="42">
        <v>105000000</v>
      </c>
      <c r="G16" s="41">
        <v>111000000</v>
      </c>
      <c r="H16" s="43">
        <v>118000000</v>
      </c>
      <c r="I16" s="43">
        <v>300000000</v>
      </c>
    </row>
    <row r="17" spans="1:9" ht="15" x14ac:dyDescent="0.2">
      <c r="A17" s="4"/>
      <c r="B17" s="9"/>
      <c r="C17" s="39">
        <v>2.2999999999999998</v>
      </c>
      <c r="D17" s="40" t="s">
        <v>12</v>
      </c>
      <c r="E17" s="41"/>
      <c r="F17" s="42"/>
      <c r="G17" s="41"/>
      <c r="H17" s="43"/>
      <c r="I17" s="43"/>
    </row>
    <row r="18" spans="1:9" ht="15" x14ac:dyDescent="0.2">
      <c r="A18" s="4"/>
      <c r="B18" s="9"/>
      <c r="C18" s="39">
        <v>2.4</v>
      </c>
      <c r="D18" s="40" t="s">
        <v>13</v>
      </c>
      <c r="E18" s="41"/>
      <c r="F18" s="42"/>
      <c r="G18" s="41"/>
      <c r="H18" s="43"/>
      <c r="I18" s="43"/>
    </row>
    <row r="19" spans="1:9" s="5" customFormat="1" ht="15" x14ac:dyDescent="0.2">
      <c r="B19" s="10"/>
      <c r="C19" s="54" t="s">
        <v>18</v>
      </c>
      <c r="D19" s="40" t="s">
        <v>14</v>
      </c>
      <c r="E19" s="41"/>
      <c r="F19" s="42"/>
      <c r="G19" s="41"/>
      <c r="H19" s="43"/>
      <c r="I19" s="43"/>
    </row>
    <row r="20" spans="1:9" s="5" customFormat="1" ht="15" x14ac:dyDescent="0.2">
      <c r="A20" s="11"/>
      <c r="B20" s="10"/>
      <c r="C20" s="54" t="s">
        <v>19</v>
      </c>
      <c r="D20" s="55" t="s">
        <v>15</v>
      </c>
      <c r="E20" s="56">
        <f>SUM(E15:E19)</f>
        <v>700000000</v>
      </c>
      <c r="F20" s="56">
        <f t="shared" ref="F20:I20" si="0">SUM(F15:F19)</f>
        <v>825000000</v>
      </c>
      <c r="G20" s="56">
        <f t="shared" si="0"/>
        <v>861000000</v>
      </c>
      <c r="H20" s="56">
        <f t="shared" si="0"/>
        <v>893000000</v>
      </c>
      <c r="I20" s="56">
        <f t="shared" si="0"/>
        <v>1100000000</v>
      </c>
    </row>
    <row r="21" spans="1:9" ht="15" x14ac:dyDescent="0.2">
      <c r="B21" s="16"/>
      <c r="C21" s="57"/>
      <c r="D21" s="58"/>
      <c r="E21" s="46"/>
      <c r="F21" s="47"/>
      <c r="G21" s="46"/>
      <c r="H21" s="48"/>
      <c r="I21" s="48"/>
    </row>
    <row r="22" spans="1:9" ht="15" x14ac:dyDescent="0.2">
      <c r="B22" s="8" t="s">
        <v>4</v>
      </c>
      <c r="C22" s="59" t="s">
        <v>20</v>
      </c>
      <c r="D22" s="60"/>
      <c r="E22" s="51"/>
      <c r="F22" s="52"/>
      <c r="G22" s="51"/>
      <c r="H22" s="53"/>
      <c r="I22" s="61"/>
    </row>
    <row r="23" spans="1:9" s="5" customFormat="1" ht="15" x14ac:dyDescent="0.2">
      <c r="B23" s="10"/>
      <c r="C23" s="62">
        <v>3.1</v>
      </c>
      <c r="D23" s="40" t="s">
        <v>29</v>
      </c>
      <c r="E23" s="51"/>
      <c r="F23" s="52"/>
      <c r="G23" s="51"/>
      <c r="H23" s="53"/>
      <c r="I23" s="61"/>
    </row>
    <row r="24" spans="1:9" s="5" customFormat="1" ht="14.1" customHeight="1" x14ac:dyDescent="0.2">
      <c r="B24" s="10"/>
      <c r="C24" s="62"/>
      <c r="D24" s="63" t="s">
        <v>44</v>
      </c>
      <c r="E24" s="41">
        <v>3000000</v>
      </c>
      <c r="F24" s="42">
        <v>3100000</v>
      </c>
      <c r="G24" s="41">
        <v>3200000</v>
      </c>
      <c r="H24" s="43">
        <v>3300000</v>
      </c>
      <c r="I24" s="43">
        <v>3400000</v>
      </c>
    </row>
    <row r="25" spans="1:9" s="5" customFormat="1" ht="14.1" customHeight="1" x14ac:dyDescent="0.2">
      <c r="B25" s="10"/>
      <c r="C25" s="62"/>
      <c r="D25" s="63" t="s">
        <v>45</v>
      </c>
      <c r="E25" s="41"/>
      <c r="F25" s="42"/>
      <c r="G25" s="41"/>
      <c r="H25" s="43">
        <v>4000000</v>
      </c>
      <c r="I25" s="43">
        <v>3000000</v>
      </c>
    </row>
    <row r="26" spans="1:9" s="5" customFormat="1" ht="14.1" customHeight="1" x14ac:dyDescent="0.2">
      <c r="B26" s="10"/>
      <c r="C26" s="62"/>
      <c r="D26" s="63" t="s">
        <v>46</v>
      </c>
      <c r="E26" s="41"/>
      <c r="F26" s="42">
        <v>800000</v>
      </c>
      <c r="G26" s="41">
        <v>800000</v>
      </c>
      <c r="H26" s="43">
        <v>800000</v>
      </c>
      <c r="I26" s="43">
        <v>800000</v>
      </c>
    </row>
    <row r="27" spans="1:9" s="5" customFormat="1" ht="14.1" customHeight="1" x14ac:dyDescent="0.2">
      <c r="B27" s="10"/>
      <c r="C27" s="62"/>
      <c r="D27" s="63" t="s">
        <v>47</v>
      </c>
      <c r="E27" s="41"/>
      <c r="F27" s="42"/>
      <c r="G27" s="41"/>
      <c r="H27" s="43"/>
      <c r="I27" s="43"/>
    </row>
    <row r="28" spans="1:9" s="5" customFormat="1" ht="14.1" customHeight="1" x14ac:dyDescent="0.2">
      <c r="B28" s="10"/>
      <c r="C28" s="62"/>
      <c r="D28" s="63" t="s">
        <v>48</v>
      </c>
      <c r="E28" s="41"/>
      <c r="F28" s="42"/>
      <c r="G28" s="41"/>
      <c r="H28" s="43"/>
      <c r="I28" s="43"/>
    </row>
    <row r="29" spans="1:9" ht="15" x14ac:dyDescent="0.2">
      <c r="B29" s="9"/>
      <c r="C29" s="62">
        <v>3.2</v>
      </c>
      <c r="D29" s="55" t="s">
        <v>30</v>
      </c>
      <c r="E29" s="41">
        <v>23500000</v>
      </c>
      <c r="F29" s="42">
        <v>24675000</v>
      </c>
      <c r="G29" s="41">
        <v>26085000</v>
      </c>
      <c r="H29" s="43">
        <v>27730000</v>
      </c>
      <c r="I29" s="64">
        <v>29375000</v>
      </c>
    </row>
    <row r="30" spans="1:9" ht="15" x14ac:dyDescent="0.2">
      <c r="B30" s="9"/>
      <c r="C30" s="62">
        <v>3.3</v>
      </c>
      <c r="D30" s="55" t="s">
        <v>37</v>
      </c>
      <c r="E30" s="41"/>
      <c r="F30" s="42"/>
      <c r="G30" s="41"/>
      <c r="H30" s="43"/>
      <c r="I30" s="64"/>
    </row>
    <row r="31" spans="1:9" ht="15" x14ac:dyDescent="0.2">
      <c r="B31" s="9"/>
      <c r="C31" s="62">
        <v>3.4</v>
      </c>
      <c r="D31" s="40" t="s">
        <v>21</v>
      </c>
      <c r="E31" s="41"/>
      <c r="F31" s="42"/>
      <c r="G31" s="41"/>
      <c r="H31" s="43"/>
      <c r="I31" s="43"/>
    </row>
    <row r="32" spans="1:9" ht="15" x14ac:dyDescent="0.2">
      <c r="B32" s="9"/>
      <c r="C32" s="62">
        <v>3.5</v>
      </c>
      <c r="D32" s="40" t="s">
        <v>31</v>
      </c>
      <c r="E32" s="41"/>
      <c r="F32" s="42"/>
      <c r="G32" s="41"/>
      <c r="H32" s="43"/>
      <c r="I32" s="43"/>
    </row>
    <row r="33" spans="2:9" ht="15" x14ac:dyDescent="0.2">
      <c r="B33" s="9"/>
      <c r="C33" s="62">
        <v>3.6</v>
      </c>
      <c r="D33" s="40" t="s">
        <v>32</v>
      </c>
      <c r="E33" s="56">
        <f>SUM(E24:E32)</f>
        <v>26500000</v>
      </c>
      <c r="F33" s="56">
        <f t="shared" ref="F33:I33" si="1">SUM(F24:F32)</f>
        <v>28575000</v>
      </c>
      <c r="G33" s="56">
        <f t="shared" si="1"/>
        <v>30085000</v>
      </c>
      <c r="H33" s="56">
        <f t="shared" si="1"/>
        <v>35830000</v>
      </c>
      <c r="I33" s="56">
        <f t="shared" si="1"/>
        <v>36575000</v>
      </c>
    </row>
    <row r="34" spans="2:9" s="5" customFormat="1" ht="15" x14ac:dyDescent="0.2">
      <c r="B34" s="17"/>
      <c r="C34" s="65"/>
      <c r="D34" s="66"/>
      <c r="E34" s="46"/>
      <c r="F34" s="47"/>
      <c r="G34" s="46"/>
      <c r="H34" s="48"/>
      <c r="I34" s="67"/>
    </row>
    <row r="35" spans="2:9" ht="15" x14ac:dyDescent="0.2">
      <c r="B35" s="8" t="s">
        <v>6</v>
      </c>
      <c r="C35" s="49" t="s">
        <v>54</v>
      </c>
      <c r="D35" s="68"/>
      <c r="E35" s="69"/>
      <c r="F35" s="69"/>
      <c r="G35" s="69"/>
      <c r="H35" s="69"/>
      <c r="I35" s="69"/>
    </row>
    <row r="36" spans="2:9" ht="15" x14ac:dyDescent="0.2">
      <c r="B36" s="19"/>
      <c r="C36" s="39">
        <v>4.0999999999999996</v>
      </c>
      <c r="D36" s="40" t="s">
        <v>55</v>
      </c>
      <c r="E36" s="41">
        <v>6000000</v>
      </c>
      <c r="F36" s="42">
        <v>6100000</v>
      </c>
      <c r="G36" s="41">
        <v>6200000</v>
      </c>
      <c r="H36" s="43">
        <v>6300000</v>
      </c>
      <c r="I36" s="43">
        <v>6400000</v>
      </c>
    </row>
    <row r="37" spans="2:9" ht="15" x14ac:dyDescent="0.2">
      <c r="B37" s="19"/>
      <c r="C37" s="39">
        <v>4.2</v>
      </c>
      <c r="D37" s="40" t="s">
        <v>56</v>
      </c>
      <c r="E37" s="41"/>
      <c r="F37" s="42"/>
      <c r="G37" s="41"/>
      <c r="H37" s="43"/>
      <c r="I37" s="43"/>
    </row>
    <row r="38" spans="2:9" ht="15" x14ac:dyDescent="0.2">
      <c r="B38" s="19"/>
      <c r="C38" s="39">
        <v>4.3</v>
      </c>
      <c r="D38" s="40" t="s">
        <v>57</v>
      </c>
      <c r="E38" s="41"/>
      <c r="F38" s="42"/>
      <c r="G38" s="41"/>
      <c r="H38" s="43"/>
      <c r="I38" s="43"/>
    </row>
    <row r="39" spans="2:9" ht="15" x14ac:dyDescent="0.2">
      <c r="B39" s="19"/>
      <c r="C39" s="39">
        <v>4.4000000000000004</v>
      </c>
      <c r="D39" s="40" t="s">
        <v>58</v>
      </c>
      <c r="E39" s="41"/>
      <c r="F39" s="42"/>
      <c r="G39" s="41"/>
      <c r="H39" s="43"/>
      <c r="I39" s="43"/>
    </row>
    <row r="40" spans="2:9" s="5" customFormat="1" ht="30" x14ac:dyDescent="0.2">
      <c r="B40" s="20"/>
      <c r="C40" s="54">
        <v>4.5</v>
      </c>
      <c r="D40" s="55" t="s">
        <v>59</v>
      </c>
      <c r="E40" s="41"/>
      <c r="F40" s="42"/>
      <c r="G40" s="41"/>
      <c r="H40" s="43"/>
      <c r="I40" s="43"/>
    </row>
    <row r="41" spans="2:9" ht="30" x14ac:dyDescent="0.2">
      <c r="B41" s="19"/>
      <c r="C41" s="54">
        <v>4.5999999999999996</v>
      </c>
      <c r="D41" s="55" t="s">
        <v>60</v>
      </c>
      <c r="E41" s="41"/>
      <c r="F41" s="42"/>
      <c r="G41" s="41"/>
      <c r="H41" s="43"/>
      <c r="I41" s="64"/>
    </row>
    <row r="42" spans="2:9" ht="30" x14ac:dyDescent="0.2">
      <c r="B42" s="19"/>
      <c r="C42" s="54">
        <v>4.7</v>
      </c>
      <c r="D42" s="55" t="s">
        <v>61</v>
      </c>
      <c r="E42" s="56">
        <f>SUM(E36:E41)</f>
        <v>6000000</v>
      </c>
      <c r="F42" s="56">
        <f>SUM(F36:F41)</f>
        <v>6100000</v>
      </c>
      <c r="G42" s="56">
        <f>SUM(G36:G41)</f>
        <v>6200000</v>
      </c>
      <c r="H42" s="56">
        <f>SUM(H36:H41)</f>
        <v>6300000</v>
      </c>
      <c r="I42" s="56">
        <f>SUM(I36:I41)</f>
        <v>6400000</v>
      </c>
    </row>
    <row r="43" spans="2:9" s="5" customFormat="1" ht="15" x14ac:dyDescent="0.2">
      <c r="B43" s="21"/>
      <c r="C43" s="57"/>
      <c r="D43" s="70"/>
      <c r="E43" s="71"/>
      <c r="F43" s="71"/>
      <c r="G43" s="71"/>
      <c r="H43" s="71"/>
      <c r="I43" s="71"/>
    </row>
    <row r="44" spans="2:9" s="5" customFormat="1" ht="15" x14ac:dyDescent="0.2">
      <c r="B44" s="12" t="s">
        <v>8</v>
      </c>
      <c r="C44" s="34" t="s">
        <v>22</v>
      </c>
      <c r="D44" s="72"/>
      <c r="E44" s="51"/>
      <c r="F44" s="52"/>
      <c r="G44" s="51"/>
      <c r="H44" s="53"/>
      <c r="I44" s="61"/>
    </row>
    <row r="45" spans="2:9" ht="15" x14ac:dyDescent="0.2">
      <c r="B45" s="13"/>
      <c r="C45" s="62">
        <v>5.0999999999999996</v>
      </c>
      <c r="D45" s="40" t="s">
        <v>0</v>
      </c>
      <c r="E45" s="41">
        <v>100000000</v>
      </c>
      <c r="F45" s="42">
        <v>100000000</v>
      </c>
      <c r="G45" s="41">
        <v>100000000</v>
      </c>
      <c r="H45" s="43">
        <v>100000000</v>
      </c>
      <c r="I45" s="43">
        <v>100000000</v>
      </c>
    </row>
    <row r="46" spans="2:9" ht="15" x14ac:dyDescent="0.2">
      <c r="B46" s="13"/>
      <c r="C46" s="62">
        <v>5.2</v>
      </c>
      <c r="D46" s="40" t="s">
        <v>23</v>
      </c>
      <c r="E46" s="41">
        <v>90000000</v>
      </c>
      <c r="F46" s="42">
        <v>30000000</v>
      </c>
      <c r="G46" s="41">
        <v>20000000</v>
      </c>
      <c r="H46" s="43">
        <v>5000000</v>
      </c>
      <c r="I46" s="43">
        <v>5000000</v>
      </c>
    </row>
    <row r="47" spans="2:9" ht="15" x14ac:dyDescent="0.2">
      <c r="B47" s="13"/>
      <c r="C47" s="62">
        <v>5.3</v>
      </c>
      <c r="D47" s="40" t="s">
        <v>24</v>
      </c>
      <c r="E47" s="41"/>
      <c r="F47" s="42"/>
      <c r="G47" s="41"/>
      <c r="H47" s="43"/>
      <c r="I47" s="43"/>
    </row>
    <row r="48" spans="2:9" ht="15" x14ac:dyDescent="0.2">
      <c r="B48" s="13"/>
      <c r="C48" s="62">
        <v>5.4</v>
      </c>
      <c r="D48" s="40" t="s">
        <v>25</v>
      </c>
      <c r="E48" s="56">
        <f>SUM(E45:E47)</f>
        <v>190000000</v>
      </c>
      <c r="F48" s="56">
        <f>SUM(F45:F47)</f>
        <v>130000000</v>
      </c>
      <c r="G48" s="56">
        <f>SUM(G45:G47)</f>
        <v>120000000</v>
      </c>
      <c r="H48" s="56">
        <f>SUM(H45:H47)</f>
        <v>105000000</v>
      </c>
      <c r="I48" s="56">
        <f>SUM(I45:I47)</f>
        <v>105000000</v>
      </c>
    </row>
    <row r="49" spans="2:9" ht="15" x14ac:dyDescent="0.2">
      <c r="B49" s="18"/>
      <c r="C49" s="73"/>
      <c r="D49" s="74"/>
      <c r="E49" s="51"/>
      <c r="F49" s="52"/>
      <c r="G49" s="51"/>
      <c r="H49" s="53"/>
      <c r="I49" s="61"/>
    </row>
    <row r="50" spans="2:9" ht="15" x14ac:dyDescent="0.2">
      <c r="B50" s="22" t="s">
        <v>53</v>
      </c>
      <c r="C50" s="75" t="s">
        <v>26</v>
      </c>
      <c r="D50" s="76"/>
      <c r="E50" s="77"/>
      <c r="F50" s="78"/>
      <c r="G50" s="77"/>
      <c r="H50" s="79"/>
      <c r="I50" s="80"/>
    </row>
    <row r="51" spans="2:9" ht="15" x14ac:dyDescent="0.2">
      <c r="B51" s="10"/>
      <c r="C51" s="62">
        <v>6.1</v>
      </c>
      <c r="D51" s="40" t="s">
        <v>27</v>
      </c>
      <c r="E51" s="41">
        <v>100000</v>
      </c>
      <c r="F51" s="41">
        <v>100000</v>
      </c>
      <c r="G51" s="41">
        <v>100000</v>
      </c>
      <c r="H51" s="41">
        <v>100000</v>
      </c>
      <c r="I51" s="41">
        <v>100000</v>
      </c>
    </row>
    <row r="52" spans="2:9" ht="15.75" thickBot="1" x14ac:dyDescent="0.25">
      <c r="B52" s="14"/>
      <c r="C52" s="81">
        <v>6.2</v>
      </c>
      <c r="D52" s="82" t="s">
        <v>28</v>
      </c>
      <c r="E52" s="83">
        <v>1200000</v>
      </c>
      <c r="F52" s="83">
        <v>1200000</v>
      </c>
      <c r="G52" s="83">
        <v>1200000</v>
      </c>
      <c r="H52" s="83">
        <v>1200000</v>
      </c>
      <c r="I52" s="83">
        <v>1200000</v>
      </c>
    </row>
  </sheetData>
  <protectedRanges>
    <protectedRange password="DFC0" sqref="E51:I52" name="Range5_1"/>
    <protectedRange password="DFC0" sqref="E24:I32" name="Range3_1"/>
    <protectedRange password="DFC0" sqref="E12:I12" name="Range1_1"/>
    <protectedRange password="DFC0" sqref="E15:I19" name="Range2_1"/>
    <protectedRange password="DFC0" sqref="E45:I47" name="Range4_1"/>
  </protectedRanges>
  <conditionalFormatting sqref="G33">
    <cfRule type="cellIs" dxfId="15" priority="4" stopIfTrue="1" operator="lessThan">
      <formula>0</formula>
    </cfRule>
  </conditionalFormatting>
  <conditionalFormatting sqref="E33:I33 E48:I48">
    <cfRule type="cellIs" dxfId="14" priority="5" stopIfTrue="1" operator="lessThan">
      <formula>0</formula>
    </cfRule>
  </conditionalFormatting>
  <conditionalFormatting sqref="E42:I42">
    <cfRule type="cellIs" dxfId="13" priority="3" stopIfTrue="1" operator="lessThan">
      <formula>0</formula>
    </cfRule>
  </conditionalFormatting>
  <conditionalFormatting sqref="G42">
    <cfRule type="cellIs" dxfId="12" priority="2" stopIfTrue="1" operator="lessThan">
      <formula>0</formula>
    </cfRule>
  </conditionalFormatting>
  <conditionalFormatting sqref="F42">
    <cfRule type="cellIs" dxfId="11" priority="1" stopIfTrue="1" operator="lessThan">
      <formula>0</formula>
    </cfRule>
  </conditionalFormatting>
  <pageMargins left="0.25" right="0.25" top="0.75" bottom="0.75" header="0.3" footer="0.3"/>
  <pageSetup scale="63" orientation="landscape" verticalDpi="1200" r:id="rId1"/>
  <headerFooter>
    <oddFooter>&amp;L&amp;"Arial,Regular"&amp;12Revised: June 11, 2019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I53"/>
  <sheetViews>
    <sheetView showGridLines="0" view="pageLayout" topLeftCell="A34" zoomScaleNormal="100" workbookViewId="0">
      <selection activeCell="D51" sqref="D51"/>
    </sheetView>
  </sheetViews>
  <sheetFormatPr defaultColWidth="9.28515625" defaultRowHeight="15" x14ac:dyDescent="0.2"/>
  <cols>
    <col min="1" max="1" width="1.7109375" style="30" customWidth="1"/>
    <col min="2" max="2" width="3.5703125" style="29" customWidth="1"/>
    <col min="3" max="3" width="5.42578125" style="29" customWidth="1"/>
    <col min="4" max="4" width="60.5703125" style="29" customWidth="1"/>
    <col min="5" max="9" width="20.140625" style="29" customWidth="1"/>
    <col min="10" max="16384" width="9.28515625" style="29"/>
  </cols>
  <sheetData>
    <row r="1" spans="1:9" ht="15.75" x14ac:dyDescent="0.25">
      <c r="B1" s="26" t="str">
        <f>'Cover Page'!B1:C1</f>
        <v>California Department of Managed Health Care/Department of Insurance</v>
      </c>
      <c r="C1" s="26"/>
      <c r="D1" s="26"/>
      <c r="E1" s="23"/>
      <c r="F1" s="23"/>
      <c r="G1" s="23"/>
      <c r="H1" s="23"/>
      <c r="I1" s="23"/>
    </row>
    <row r="2" spans="1:9" s="30" customFormat="1" ht="15.75" x14ac:dyDescent="0.25">
      <c r="B2" s="27" t="str">
        <f>'Cover Page'!B2:C2</f>
        <v>CA Large Group Historical Data Spreadsheet (Fully Insured)</v>
      </c>
      <c r="C2" s="27"/>
      <c r="D2" s="27"/>
      <c r="E2" s="25"/>
      <c r="F2" s="25"/>
      <c r="G2" s="25"/>
      <c r="H2" s="25"/>
      <c r="I2" s="25"/>
    </row>
    <row r="3" spans="1:9" s="30" customFormat="1" ht="15.75" x14ac:dyDescent="0.25">
      <c r="B3" s="27" t="str">
        <f>'Cover Page'!B3:C3</f>
        <v>For Policies subject to CIC 10181.45 or CHSC 1374.21</v>
      </c>
      <c r="C3" s="27"/>
      <c r="D3" s="27"/>
      <c r="E3" s="25"/>
      <c r="F3" s="25"/>
      <c r="G3" s="25"/>
      <c r="H3" s="25"/>
      <c r="I3" s="25"/>
    </row>
    <row r="4" spans="1:9" s="30" customFormat="1" ht="10.5" customHeight="1" x14ac:dyDescent="0.25">
      <c r="B4" s="28"/>
      <c r="C4" s="100"/>
      <c r="D4" s="100"/>
    </row>
    <row r="5" spans="1:9" ht="15.75" x14ac:dyDescent="0.25">
      <c r="B5" s="26" t="s">
        <v>16</v>
      </c>
      <c r="C5" s="26"/>
      <c r="D5" s="26"/>
      <c r="E5" s="23"/>
      <c r="F5" s="23"/>
      <c r="G5" s="23"/>
      <c r="H5" s="23"/>
      <c r="I5" s="23"/>
    </row>
    <row r="6" spans="1:9" x14ac:dyDescent="0.2">
      <c r="B6" s="101"/>
      <c r="C6" s="101"/>
      <c r="D6" s="101"/>
    </row>
    <row r="7" spans="1:9" s="103" customFormat="1" x14ac:dyDescent="0.2">
      <c r="A7" s="102"/>
      <c r="B7" s="29"/>
      <c r="C7" s="29"/>
      <c r="D7" s="30"/>
      <c r="F7" s="104"/>
      <c r="G7" s="29"/>
      <c r="I7" s="104"/>
    </row>
    <row r="8" spans="1:9" ht="15.75" thickBot="1" x14ac:dyDescent="0.25">
      <c r="D8" s="105"/>
    </row>
    <row r="9" spans="1:9" ht="16.5" thickBot="1" x14ac:dyDescent="0.3">
      <c r="B9" s="84" t="s">
        <v>50</v>
      </c>
      <c r="D9" s="30"/>
      <c r="E9" s="133"/>
      <c r="F9" s="134"/>
      <c r="G9" s="134" t="s">
        <v>33</v>
      </c>
      <c r="H9" s="134"/>
      <c r="I9" s="135"/>
    </row>
    <row r="10" spans="1:9" ht="13.7" customHeight="1" thickBot="1" x14ac:dyDescent="0.25">
      <c r="D10" s="30"/>
      <c r="E10" s="136"/>
      <c r="F10" s="137"/>
      <c r="G10" s="137"/>
      <c r="H10" s="137"/>
      <c r="I10" s="138"/>
    </row>
    <row r="11" spans="1:9" ht="16.5" thickBot="1" x14ac:dyDescent="0.3">
      <c r="A11" s="29"/>
      <c r="D11" s="30"/>
      <c r="E11" s="31">
        <f>'Cover Page'!C7-5</f>
        <v>-5</v>
      </c>
      <c r="F11" s="31">
        <f>E11+1</f>
        <v>-4</v>
      </c>
      <c r="G11" s="32">
        <f>F11+1</f>
        <v>-3</v>
      </c>
      <c r="H11" s="31">
        <f>G11+1</f>
        <v>-2</v>
      </c>
      <c r="I11" s="33">
        <f>H11+1</f>
        <v>-1</v>
      </c>
    </row>
    <row r="12" spans="1:9" x14ac:dyDescent="0.2">
      <c r="A12" s="29"/>
      <c r="B12" s="106" t="s">
        <v>2</v>
      </c>
      <c r="C12" s="34" t="s">
        <v>9</v>
      </c>
      <c r="D12" s="35"/>
      <c r="E12" s="36"/>
      <c r="F12" s="37"/>
      <c r="G12" s="36"/>
      <c r="H12" s="38"/>
      <c r="I12" s="38"/>
    </row>
    <row r="13" spans="1:9" x14ac:dyDescent="0.2">
      <c r="A13" s="29"/>
      <c r="B13" s="107"/>
      <c r="C13" s="39">
        <v>1.1000000000000001</v>
      </c>
      <c r="D13" s="40" t="s">
        <v>36</v>
      </c>
      <c r="E13" s="41">
        <v>1000000000</v>
      </c>
      <c r="F13" s="42">
        <v>1050000000</v>
      </c>
      <c r="G13" s="41">
        <v>1110000000</v>
      </c>
      <c r="H13" s="43">
        <v>1180000000</v>
      </c>
      <c r="I13" s="43">
        <v>1250000000</v>
      </c>
    </row>
    <row r="14" spans="1:9" x14ac:dyDescent="0.2">
      <c r="A14" s="29"/>
      <c r="B14" s="108"/>
      <c r="C14" s="44"/>
      <c r="D14" s="45"/>
      <c r="E14" s="46"/>
      <c r="F14" s="47"/>
      <c r="G14" s="46"/>
      <c r="H14" s="48"/>
      <c r="I14" s="48"/>
    </row>
    <row r="15" spans="1:9" x14ac:dyDescent="0.2">
      <c r="A15" s="29"/>
      <c r="B15" s="107" t="s">
        <v>3</v>
      </c>
      <c r="C15" s="49" t="s">
        <v>10</v>
      </c>
      <c r="D15" s="50"/>
      <c r="E15" s="51"/>
      <c r="F15" s="52"/>
      <c r="G15" s="51"/>
      <c r="H15" s="53"/>
      <c r="I15" s="53"/>
    </row>
    <row r="16" spans="1:9" x14ac:dyDescent="0.2">
      <c r="A16" s="29"/>
      <c r="B16" s="107"/>
      <c r="C16" s="39">
        <v>2.1</v>
      </c>
      <c r="D16" s="40" t="s">
        <v>17</v>
      </c>
      <c r="E16" s="41">
        <v>600000000</v>
      </c>
      <c r="F16" s="42">
        <v>720000000</v>
      </c>
      <c r="G16" s="41">
        <v>750000000</v>
      </c>
      <c r="H16" s="43">
        <v>775000000</v>
      </c>
      <c r="I16" s="43">
        <v>800000000</v>
      </c>
    </row>
    <row r="17" spans="1:9" s="30" customFormat="1" x14ac:dyDescent="0.2">
      <c r="B17" s="109"/>
      <c r="C17" s="39">
        <v>2.2000000000000002</v>
      </c>
      <c r="D17" s="40" t="s">
        <v>11</v>
      </c>
      <c r="E17" s="41">
        <v>100000000</v>
      </c>
      <c r="F17" s="42">
        <v>105000000</v>
      </c>
      <c r="G17" s="41">
        <v>111000000</v>
      </c>
      <c r="H17" s="43">
        <v>118000000</v>
      </c>
      <c r="I17" s="43">
        <v>300000000</v>
      </c>
    </row>
    <row r="18" spans="1:9" x14ac:dyDescent="0.2">
      <c r="A18" s="29"/>
      <c r="B18" s="107"/>
      <c r="C18" s="39">
        <v>2.2999999999999998</v>
      </c>
      <c r="D18" s="40" t="s">
        <v>12</v>
      </c>
      <c r="E18" s="41"/>
      <c r="F18" s="42"/>
      <c r="G18" s="41"/>
      <c r="H18" s="43"/>
      <c r="I18" s="43"/>
    </row>
    <row r="19" spans="1:9" x14ac:dyDescent="0.2">
      <c r="A19" s="29"/>
      <c r="B19" s="107"/>
      <c r="C19" s="39">
        <v>2.4</v>
      </c>
      <c r="D19" s="40" t="s">
        <v>13</v>
      </c>
      <c r="E19" s="41"/>
      <c r="F19" s="42"/>
      <c r="G19" s="41"/>
      <c r="H19" s="43"/>
      <c r="I19" s="43"/>
    </row>
    <row r="20" spans="1:9" s="30" customFormat="1" x14ac:dyDescent="0.2">
      <c r="B20" s="109"/>
      <c r="C20" s="54" t="s">
        <v>18</v>
      </c>
      <c r="D20" s="40" t="s">
        <v>14</v>
      </c>
      <c r="E20" s="41"/>
      <c r="F20" s="42"/>
      <c r="G20" s="41"/>
      <c r="H20" s="43"/>
      <c r="I20" s="43"/>
    </row>
    <row r="21" spans="1:9" s="30" customFormat="1" x14ac:dyDescent="0.2">
      <c r="A21" s="110"/>
      <c r="B21" s="109"/>
      <c r="C21" s="54" t="s">
        <v>19</v>
      </c>
      <c r="D21" s="55" t="s">
        <v>15</v>
      </c>
      <c r="E21" s="56">
        <f>SUM(E16:E20)</f>
        <v>700000000</v>
      </c>
      <c r="F21" s="56">
        <f t="shared" ref="F21:I21" si="0">SUM(F16:F20)</f>
        <v>825000000</v>
      </c>
      <c r="G21" s="56">
        <f t="shared" si="0"/>
        <v>861000000</v>
      </c>
      <c r="H21" s="56">
        <f t="shared" si="0"/>
        <v>893000000</v>
      </c>
      <c r="I21" s="56">
        <f t="shared" si="0"/>
        <v>1100000000</v>
      </c>
    </row>
    <row r="22" spans="1:9" x14ac:dyDescent="0.2">
      <c r="B22" s="108"/>
      <c r="C22" s="57"/>
      <c r="D22" s="58"/>
      <c r="E22" s="46"/>
      <c r="F22" s="47"/>
      <c r="G22" s="46"/>
      <c r="H22" s="48"/>
      <c r="I22" s="48"/>
    </row>
    <row r="23" spans="1:9" x14ac:dyDescent="0.2">
      <c r="B23" s="106" t="s">
        <v>4</v>
      </c>
      <c r="C23" s="59" t="s">
        <v>20</v>
      </c>
      <c r="D23" s="60"/>
      <c r="E23" s="51"/>
      <c r="F23" s="52"/>
      <c r="G23" s="51"/>
      <c r="H23" s="53"/>
      <c r="I23" s="61"/>
    </row>
    <row r="24" spans="1:9" s="30" customFormat="1" x14ac:dyDescent="0.2">
      <c r="B24" s="109"/>
      <c r="C24" s="62">
        <v>3.1</v>
      </c>
      <c r="D24" s="40" t="s">
        <v>29</v>
      </c>
      <c r="E24" s="51"/>
      <c r="F24" s="52"/>
      <c r="G24" s="51"/>
      <c r="H24" s="53"/>
      <c r="I24" s="61"/>
    </row>
    <row r="25" spans="1:9" s="30" customFormat="1" ht="14.1" customHeight="1" x14ac:dyDescent="0.2">
      <c r="B25" s="109"/>
      <c r="C25" s="62"/>
      <c r="D25" s="63" t="s">
        <v>44</v>
      </c>
      <c r="E25" s="41">
        <v>3000000</v>
      </c>
      <c r="F25" s="42">
        <v>3100000</v>
      </c>
      <c r="G25" s="41">
        <v>3200000</v>
      </c>
      <c r="H25" s="43">
        <v>3300000</v>
      </c>
      <c r="I25" s="43">
        <v>3400000</v>
      </c>
    </row>
    <row r="26" spans="1:9" s="30" customFormat="1" ht="14.1" customHeight="1" x14ac:dyDescent="0.2">
      <c r="B26" s="109"/>
      <c r="C26" s="62"/>
      <c r="D26" s="63" t="s">
        <v>45</v>
      </c>
      <c r="E26" s="41"/>
      <c r="F26" s="42"/>
      <c r="G26" s="41"/>
      <c r="H26" s="43">
        <v>4000000</v>
      </c>
      <c r="I26" s="43">
        <v>3000000</v>
      </c>
    </row>
    <row r="27" spans="1:9" s="30" customFormat="1" ht="14.1" customHeight="1" x14ac:dyDescent="0.2">
      <c r="B27" s="109"/>
      <c r="C27" s="62"/>
      <c r="D27" s="63" t="s">
        <v>46</v>
      </c>
      <c r="E27" s="41"/>
      <c r="F27" s="42">
        <v>800000</v>
      </c>
      <c r="G27" s="41">
        <v>800000</v>
      </c>
      <c r="H27" s="43">
        <v>800000</v>
      </c>
      <c r="I27" s="43">
        <v>800000</v>
      </c>
    </row>
    <row r="28" spans="1:9" s="30" customFormat="1" ht="14.1" customHeight="1" x14ac:dyDescent="0.2">
      <c r="B28" s="109"/>
      <c r="C28" s="62"/>
      <c r="D28" s="63" t="s">
        <v>47</v>
      </c>
      <c r="E28" s="41"/>
      <c r="F28" s="42"/>
      <c r="G28" s="41"/>
      <c r="H28" s="43"/>
      <c r="I28" s="43"/>
    </row>
    <row r="29" spans="1:9" s="30" customFormat="1" ht="14.1" customHeight="1" x14ac:dyDescent="0.2">
      <c r="B29" s="109"/>
      <c r="C29" s="62"/>
      <c r="D29" s="63" t="s">
        <v>48</v>
      </c>
      <c r="E29" s="41"/>
      <c r="F29" s="42"/>
      <c r="G29" s="41"/>
      <c r="H29" s="43"/>
      <c r="I29" s="43"/>
    </row>
    <row r="30" spans="1:9" x14ac:dyDescent="0.2">
      <c r="B30" s="107"/>
      <c r="C30" s="62">
        <v>3.2</v>
      </c>
      <c r="D30" s="55" t="s">
        <v>30</v>
      </c>
      <c r="E30" s="41">
        <v>23500000</v>
      </c>
      <c r="F30" s="42">
        <v>24675000</v>
      </c>
      <c r="G30" s="41">
        <v>26085000</v>
      </c>
      <c r="H30" s="43">
        <v>27730000</v>
      </c>
      <c r="I30" s="64">
        <v>29375000</v>
      </c>
    </row>
    <row r="31" spans="1:9" x14ac:dyDescent="0.2">
      <c r="B31" s="107"/>
      <c r="C31" s="62">
        <v>3.3</v>
      </c>
      <c r="D31" s="55" t="s">
        <v>37</v>
      </c>
      <c r="E31" s="41"/>
      <c r="F31" s="42"/>
      <c r="G31" s="41"/>
      <c r="H31" s="43"/>
      <c r="I31" s="64"/>
    </row>
    <row r="32" spans="1:9" x14ac:dyDescent="0.2">
      <c r="B32" s="107"/>
      <c r="C32" s="62">
        <v>3.4</v>
      </c>
      <c r="D32" s="40" t="s">
        <v>21</v>
      </c>
      <c r="E32" s="41"/>
      <c r="F32" s="42"/>
      <c r="G32" s="41"/>
      <c r="H32" s="43"/>
      <c r="I32" s="43"/>
    </row>
    <row r="33" spans="2:9" x14ac:dyDescent="0.2">
      <c r="B33" s="107"/>
      <c r="C33" s="62">
        <v>3.5</v>
      </c>
      <c r="D33" s="40" t="s">
        <v>31</v>
      </c>
      <c r="E33" s="41"/>
      <c r="F33" s="42"/>
      <c r="G33" s="41"/>
      <c r="H33" s="43"/>
      <c r="I33" s="43"/>
    </row>
    <row r="34" spans="2:9" x14ac:dyDescent="0.2">
      <c r="B34" s="107"/>
      <c r="C34" s="62">
        <v>3.6</v>
      </c>
      <c r="D34" s="40" t="s">
        <v>32</v>
      </c>
      <c r="E34" s="56">
        <f>SUM(E25:E33)</f>
        <v>26500000</v>
      </c>
      <c r="F34" s="56">
        <f t="shared" ref="F34:I34" si="1">SUM(F25:F33)</f>
        <v>28575000</v>
      </c>
      <c r="G34" s="56">
        <f t="shared" si="1"/>
        <v>30085000</v>
      </c>
      <c r="H34" s="56">
        <f t="shared" si="1"/>
        <v>35830000</v>
      </c>
      <c r="I34" s="56">
        <f t="shared" si="1"/>
        <v>36575000</v>
      </c>
    </row>
    <row r="35" spans="2:9" s="30" customFormat="1" x14ac:dyDescent="0.2">
      <c r="B35" s="111"/>
      <c r="C35" s="65"/>
      <c r="D35" s="66"/>
      <c r="E35" s="46"/>
      <c r="F35" s="47"/>
      <c r="G35" s="46"/>
      <c r="H35" s="48"/>
      <c r="I35" s="67"/>
    </row>
    <row r="36" spans="2:9" x14ac:dyDescent="0.2">
      <c r="B36" s="106" t="s">
        <v>6</v>
      </c>
      <c r="C36" s="49" t="s">
        <v>54</v>
      </c>
      <c r="D36" s="68"/>
      <c r="E36" s="69"/>
      <c r="F36" s="69"/>
      <c r="G36" s="69"/>
      <c r="H36" s="69"/>
      <c r="I36" s="69"/>
    </row>
    <row r="37" spans="2:9" x14ac:dyDescent="0.2">
      <c r="B37" s="112"/>
      <c r="C37" s="39">
        <v>4.0999999999999996</v>
      </c>
      <c r="D37" s="40" t="s">
        <v>55</v>
      </c>
      <c r="E37" s="41">
        <v>6000000</v>
      </c>
      <c r="F37" s="42">
        <v>6100000</v>
      </c>
      <c r="G37" s="41">
        <v>6200000</v>
      </c>
      <c r="H37" s="43">
        <v>6300000</v>
      </c>
      <c r="I37" s="43">
        <v>6400000</v>
      </c>
    </row>
    <row r="38" spans="2:9" x14ac:dyDescent="0.2">
      <c r="B38" s="112"/>
      <c r="C38" s="39">
        <v>4.2</v>
      </c>
      <c r="D38" s="40" t="s">
        <v>56</v>
      </c>
      <c r="E38" s="41"/>
      <c r="F38" s="42"/>
      <c r="G38" s="41"/>
      <c r="H38" s="43"/>
      <c r="I38" s="43"/>
    </row>
    <row r="39" spans="2:9" x14ac:dyDescent="0.2">
      <c r="B39" s="112"/>
      <c r="C39" s="39">
        <v>4.3</v>
      </c>
      <c r="D39" s="40" t="s">
        <v>57</v>
      </c>
      <c r="E39" s="41"/>
      <c r="F39" s="42"/>
      <c r="G39" s="41"/>
      <c r="H39" s="43"/>
      <c r="I39" s="43"/>
    </row>
    <row r="40" spans="2:9" x14ac:dyDescent="0.2">
      <c r="B40" s="112"/>
      <c r="C40" s="39">
        <v>4.4000000000000004</v>
      </c>
      <c r="D40" s="40" t="s">
        <v>58</v>
      </c>
      <c r="E40" s="41"/>
      <c r="F40" s="42"/>
      <c r="G40" s="41"/>
      <c r="H40" s="43"/>
      <c r="I40" s="43"/>
    </row>
    <row r="41" spans="2:9" s="30" customFormat="1" ht="30" x14ac:dyDescent="0.2">
      <c r="B41" s="113"/>
      <c r="C41" s="54">
        <v>4.5</v>
      </c>
      <c r="D41" s="55" t="s">
        <v>59</v>
      </c>
      <c r="E41" s="41"/>
      <c r="F41" s="42"/>
      <c r="G41" s="41"/>
      <c r="H41" s="43"/>
      <c r="I41" s="43"/>
    </row>
    <row r="42" spans="2:9" ht="30" x14ac:dyDescent="0.2">
      <c r="B42" s="112"/>
      <c r="C42" s="54">
        <v>4.5999999999999996</v>
      </c>
      <c r="D42" s="55" t="s">
        <v>60</v>
      </c>
      <c r="E42" s="41"/>
      <c r="F42" s="42"/>
      <c r="G42" s="41"/>
      <c r="H42" s="43"/>
      <c r="I42" s="64"/>
    </row>
    <row r="43" spans="2:9" ht="30" x14ac:dyDescent="0.2">
      <c r="B43" s="112"/>
      <c r="C43" s="54">
        <v>4.7</v>
      </c>
      <c r="D43" s="55" t="s">
        <v>61</v>
      </c>
      <c r="E43" s="56">
        <f>SUM(E37:E42)</f>
        <v>6000000</v>
      </c>
      <c r="F43" s="56">
        <f>SUM(F37:F42)</f>
        <v>6100000</v>
      </c>
      <c r="G43" s="56">
        <f>SUM(G37:G42)</f>
        <v>6200000</v>
      </c>
      <c r="H43" s="56">
        <f>SUM(H37:H42)</f>
        <v>6300000</v>
      </c>
      <c r="I43" s="56">
        <f>SUM(I37:I42)</f>
        <v>6400000</v>
      </c>
    </row>
    <row r="44" spans="2:9" s="30" customFormat="1" x14ac:dyDescent="0.2">
      <c r="B44" s="114"/>
      <c r="C44" s="57"/>
      <c r="D44" s="70"/>
      <c r="E44" s="71"/>
      <c r="F44" s="71"/>
      <c r="G44" s="71"/>
      <c r="H44" s="71"/>
      <c r="I44" s="71"/>
    </row>
    <row r="45" spans="2:9" s="30" customFormat="1" x14ac:dyDescent="0.2">
      <c r="B45" s="115" t="s">
        <v>8</v>
      </c>
      <c r="C45" s="34" t="s">
        <v>22</v>
      </c>
      <c r="D45" s="72"/>
      <c r="E45" s="51"/>
      <c r="F45" s="52"/>
      <c r="G45" s="51"/>
      <c r="H45" s="53"/>
      <c r="I45" s="61"/>
    </row>
    <row r="46" spans="2:9" x14ac:dyDescent="0.2">
      <c r="B46" s="116"/>
      <c r="C46" s="62">
        <v>5.0999999999999996</v>
      </c>
      <c r="D46" s="40" t="s">
        <v>0</v>
      </c>
      <c r="E46" s="41">
        <v>100000000</v>
      </c>
      <c r="F46" s="42">
        <v>100000000</v>
      </c>
      <c r="G46" s="41">
        <v>100000000</v>
      </c>
      <c r="H46" s="43">
        <v>100000000</v>
      </c>
      <c r="I46" s="43">
        <v>100000000</v>
      </c>
    </row>
    <row r="47" spans="2:9" x14ac:dyDescent="0.2">
      <c r="B47" s="116"/>
      <c r="C47" s="62">
        <v>5.2</v>
      </c>
      <c r="D47" s="40" t="s">
        <v>23</v>
      </c>
      <c r="E47" s="41">
        <v>90000000</v>
      </c>
      <c r="F47" s="42">
        <v>30000000</v>
      </c>
      <c r="G47" s="41">
        <v>20000000</v>
      </c>
      <c r="H47" s="43">
        <v>5000000</v>
      </c>
      <c r="I47" s="43">
        <v>5000000</v>
      </c>
    </row>
    <row r="48" spans="2:9" x14ac:dyDescent="0.2">
      <c r="B48" s="116"/>
      <c r="C48" s="62">
        <v>5.3</v>
      </c>
      <c r="D48" s="40" t="s">
        <v>24</v>
      </c>
      <c r="E48" s="41"/>
      <c r="F48" s="42"/>
      <c r="G48" s="41"/>
      <c r="H48" s="43"/>
      <c r="I48" s="43"/>
    </row>
    <row r="49" spans="2:9" x14ac:dyDescent="0.2">
      <c r="B49" s="116"/>
      <c r="C49" s="62">
        <v>5.4</v>
      </c>
      <c r="D49" s="40" t="s">
        <v>25</v>
      </c>
      <c r="E49" s="56">
        <f>SUM(E46:E48)</f>
        <v>190000000</v>
      </c>
      <c r="F49" s="56">
        <f>SUM(F46:F48)</f>
        <v>130000000</v>
      </c>
      <c r="G49" s="56">
        <f>SUM(G46:G48)</f>
        <v>120000000</v>
      </c>
      <c r="H49" s="56">
        <f>SUM(H46:H48)</f>
        <v>105000000</v>
      </c>
      <c r="I49" s="56">
        <f>SUM(I46:I48)</f>
        <v>105000000</v>
      </c>
    </row>
    <row r="50" spans="2:9" x14ac:dyDescent="0.2">
      <c r="B50" s="117"/>
      <c r="C50" s="73"/>
      <c r="D50" s="74"/>
      <c r="E50" s="51"/>
      <c r="F50" s="52"/>
      <c r="G50" s="51"/>
      <c r="H50" s="53"/>
      <c r="I50" s="61"/>
    </row>
    <row r="51" spans="2:9" x14ac:dyDescent="0.2">
      <c r="B51" s="118" t="s">
        <v>53</v>
      </c>
      <c r="C51" s="75" t="s">
        <v>26</v>
      </c>
      <c r="D51" s="76"/>
      <c r="E51" s="77"/>
      <c r="F51" s="78"/>
      <c r="G51" s="77"/>
      <c r="H51" s="79"/>
      <c r="I51" s="80"/>
    </row>
    <row r="52" spans="2:9" x14ac:dyDescent="0.2">
      <c r="B52" s="109"/>
      <c r="C52" s="62">
        <v>6.1</v>
      </c>
      <c r="D52" s="40" t="s">
        <v>27</v>
      </c>
      <c r="E52" s="41">
        <v>100000</v>
      </c>
      <c r="F52" s="41">
        <v>100000</v>
      </c>
      <c r="G52" s="41">
        <v>100000</v>
      </c>
      <c r="H52" s="41">
        <v>100000</v>
      </c>
      <c r="I52" s="41">
        <v>100000</v>
      </c>
    </row>
    <row r="53" spans="2:9" ht="15.75" thickBot="1" x14ac:dyDescent="0.25">
      <c r="B53" s="119"/>
      <c r="C53" s="81">
        <v>6.2</v>
      </c>
      <c r="D53" s="82" t="s">
        <v>28</v>
      </c>
      <c r="E53" s="83">
        <v>1200000</v>
      </c>
      <c r="F53" s="83">
        <v>1200000</v>
      </c>
      <c r="G53" s="83">
        <v>1200000</v>
      </c>
      <c r="H53" s="83">
        <v>1200000</v>
      </c>
      <c r="I53" s="83">
        <v>1200000</v>
      </c>
    </row>
  </sheetData>
  <protectedRanges>
    <protectedRange password="DFC0" sqref="E52:I53" name="Range5"/>
    <protectedRange password="DFC0" sqref="E25:I33" name="Range3"/>
    <protectedRange password="DFC0" sqref="E13:I13" name="Range1"/>
    <protectedRange password="DFC0" sqref="E16:I20" name="Range2"/>
    <protectedRange password="DFC0" sqref="E46:I48" name="Range4"/>
  </protectedRanges>
  <conditionalFormatting sqref="E34:I34 E49:I49">
    <cfRule type="cellIs" dxfId="10" priority="5" stopIfTrue="1" operator="lessThan">
      <formula>0</formula>
    </cfRule>
  </conditionalFormatting>
  <conditionalFormatting sqref="G34">
    <cfRule type="cellIs" dxfId="9" priority="4" stopIfTrue="1" operator="lessThan">
      <formula>0</formula>
    </cfRule>
  </conditionalFormatting>
  <conditionalFormatting sqref="E43:I43">
    <cfRule type="cellIs" dxfId="8" priority="3" stopIfTrue="1" operator="lessThan">
      <formula>0</formula>
    </cfRule>
  </conditionalFormatting>
  <conditionalFormatting sqref="G43">
    <cfRule type="cellIs" dxfId="7" priority="2" stopIfTrue="1" operator="lessThan">
      <formula>0</formula>
    </cfRule>
  </conditionalFormatting>
  <conditionalFormatting sqref="F43">
    <cfRule type="cellIs" dxfId="6" priority="1" stopIfTrue="1" operator="lessThan">
      <formula>0</formula>
    </cfRule>
  </conditionalFormatting>
  <pageMargins left="0.25" right="0.25" top="0.75" bottom="0.75" header="0.3" footer="0.3"/>
  <pageSetup scale="62" orientation="landscape" verticalDpi="1200" r:id="rId1"/>
  <headerFooter>
    <oddFooter>&amp;L&amp;"Arial,Regular"&amp;12Revised: June 11, 2019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I58"/>
  <sheetViews>
    <sheetView showGridLines="0" view="pageLayout" topLeftCell="A52" zoomScaleNormal="100" zoomScaleSheetLayoutView="100" workbookViewId="0">
      <selection activeCell="F6" sqref="F6"/>
    </sheetView>
  </sheetViews>
  <sheetFormatPr defaultColWidth="9.28515625" defaultRowHeight="15" x14ac:dyDescent="0.2"/>
  <cols>
    <col min="1" max="1" width="1.7109375" style="30" customWidth="1"/>
    <col min="2" max="2" width="3.5703125" style="29" customWidth="1"/>
    <col min="3" max="3" width="5.42578125" style="29" customWidth="1"/>
    <col min="4" max="4" width="44.28515625" style="29" customWidth="1"/>
    <col min="5" max="9" width="21.140625" style="29" customWidth="1"/>
    <col min="10" max="16384" width="9.28515625" style="29"/>
  </cols>
  <sheetData>
    <row r="1" spans="1:9" ht="15.75" x14ac:dyDescent="0.25">
      <c r="B1" s="26" t="str">
        <f>'Cover Page'!B1:C1</f>
        <v>California Department of Managed Health Care/Department of Insurance</v>
      </c>
      <c r="C1" s="26"/>
      <c r="D1" s="26"/>
      <c r="E1"/>
      <c r="F1"/>
      <c r="G1" s="23"/>
      <c r="H1" s="23"/>
      <c r="I1" s="23"/>
    </row>
    <row r="2" spans="1:9" s="30" customFormat="1" ht="15.75" x14ac:dyDescent="0.25">
      <c r="B2" s="27" t="str">
        <f>'Cover Page'!B2:C2</f>
        <v>CA Large Group Historical Data Spreadsheet (Fully Insured)</v>
      </c>
      <c r="C2" s="27"/>
      <c r="D2" s="27"/>
      <c r="F2" s="25"/>
      <c r="G2" s="25"/>
      <c r="H2" s="25"/>
      <c r="I2" s="25"/>
    </row>
    <row r="3" spans="1:9" s="30" customFormat="1" ht="15.75" x14ac:dyDescent="0.25">
      <c r="B3" s="27" t="str">
        <f>'Cover Page'!B3:C3</f>
        <v>For Policies subject to CIC 10181.45 or CHSC 1374.21</v>
      </c>
      <c r="C3" s="27"/>
      <c r="D3" s="27"/>
      <c r="E3" s="25"/>
      <c r="F3" s="25"/>
      <c r="G3" s="25"/>
      <c r="H3" s="25"/>
      <c r="I3" s="25"/>
    </row>
    <row r="4" spans="1:9" s="30" customFormat="1" ht="10.5" customHeight="1" x14ac:dyDescent="0.25">
      <c r="B4" s="28"/>
      <c r="C4" s="100"/>
      <c r="D4" s="100"/>
    </row>
    <row r="5" spans="1:9" ht="15.75" x14ac:dyDescent="0.25">
      <c r="B5" s="26" t="s">
        <v>16</v>
      </c>
      <c r="C5" s="26"/>
      <c r="D5" s="26"/>
      <c r="E5" s="23"/>
      <c r="F5" s="23"/>
      <c r="G5" s="23"/>
      <c r="H5" s="23"/>
      <c r="I5" s="23"/>
    </row>
    <row r="6" spans="1:9" x14ac:dyDescent="0.2">
      <c r="B6" s="101"/>
      <c r="C6" s="101"/>
      <c r="D6" s="101"/>
    </row>
    <row r="7" spans="1:9" s="103" customFormat="1" x14ac:dyDescent="0.2">
      <c r="A7" s="102"/>
      <c r="B7" s="29"/>
      <c r="C7" s="29"/>
      <c r="D7" s="30"/>
      <c r="F7" s="104"/>
      <c r="G7" s="29"/>
      <c r="I7" s="104"/>
    </row>
    <row r="8" spans="1:9" ht="15.75" thickBot="1" x14ac:dyDescent="0.25">
      <c r="D8" s="105"/>
    </row>
    <row r="9" spans="1:9" ht="16.5" thickBot="1" x14ac:dyDescent="0.3">
      <c r="B9" s="84" t="s">
        <v>49</v>
      </c>
      <c r="D9" s="30"/>
      <c r="E9" s="133"/>
      <c r="F9" s="134"/>
      <c r="G9" s="134" t="s">
        <v>33</v>
      </c>
      <c r="H9" s="134"/>
      <c r="I9" s="135"/>
    </row>
    <row r="10" spans="1:9" ht="13.7" customHeight="1" thickBot="1" x14ac:dyDescent="0.25">
      <c r="D10" s="30"/>
      <c r="E10" s="136"/>
      <c r="F10" s="137"/>
      <c r="G10" s="137"/>
      <c r="H10" s="137"/>
      <c r="I10" s="138"/>
    </row>
    <row r="11" spans="1:9" ht="16.5" thickBot="1" x14ac:dyDescent="0.3">
      <c r="A11" s="29"/>
      <c r="D11" s="30"/>
      <c r="E11" s="31">
        <f>'Cover Page'!C7-5</f>
        <v>-5</v>
      </c>
      <c r="F11" s="31">
        <f>E11+1</f>
        <v>-4</v>
      </c>
      <c r="G11" s="32">
        <f>F11+1</f>
        <v>-3</v>
      </c>
      <c r="H11" s="31">
        <f>G11+1</f>
        <v>-2</v>
      </c>
      <c r="I11" s="33">
        <f>H11+1</f>
        <v>-1</v>
      </c>
    </row>
    <row r="12" spans="1:9" x14ac:dyDescent="0.2">
      <c r="A12" s="29"/>
      <c r="B12" s="106" t="s">
        <v>2</v>
      </c>
      <c r="C12" s="34" t="s">
        <v>38</v>
      </c>
      <c r="D12" s="120"/>
      <c r="E12" s="51"/>
      <c r="F12" s="52"/>
      <c r="G12" s="51"/>
      <c r="H12" s="53"/>
      <c r="I12" s="53"/>
    </row>
    <row r="13" spans="1:9" x14ac:dyDescent="0.2">
      <c r="A13" s="29"/>
      <c r="B13" s="107"/>
      <c r="C13" s="39">
        <v>1.1000000000000001</v>
      </c>
      <c r="D13" s="40" t="s">
        <v>39</v>
      </c>
      <c r="E13" s="56">
        <f>'Historical Data - HMO'!E12</f>
        <v>1000000000</v>
      </c>
      <c r="F13" s="56">
        <f>'Historical Data - HMO'!F12</f>
        <v>1050000000</v>
      </c>
      <c r="G13" s="56">
        <f>'Historical Data - HMO'!G12</f>
        <v>1110000000</v>
      </c>
      <c r="H13" s="56">
        <f>'Historical Data - HMO'!H12</f>
        <v>1180000000</v>
      </c>
      <c r="I13" s="56">
        <f>'Historical Data - HMO'!I12</f>
        <v>1250000000</v>
      </c>
    </row>
    <row r="14" spans="1:9" s="30" customFormat="1" x14ac:dyDescent="0.2">
      <c r="B14" s="109"/>
      <c r="C14" s="39">
        <v>1.2</v>
      </c>
      <c r="D14" s="40" t="s">
        <v>40</v>
      </c>
      <c r="E14" s="56">
        <f>'Historical Data - HMO'!E20</f>
        <v>700000000</v>
      </c>
      <c r="F14" s="56">
        <f>'Historical Data - HMO'!F20</f>
        <v>825000000</v>
      </c>
      <c r="G14" s="56">
        <f>'Historical Data - HMO'!G20</f>
        <v>861000000</v>
      </c>
      <c r="H14" s="56">
        <f>'Historical Data - HMO'!H20</f>
        <v>893000000</v>
      </c>
      <c r="I14" s="56">
        <f>'Historical Data - HMO'!I20</f>
        <v>1100000000</v>
      </c>
    </row>
    <row r="15" spans="1:9" x14ac:dyDescent="0.2">
      <c r="A15" s="29"/>
      <c r="B15" s="107"/>
      <c r="C15" s="39">
        <v>1.3</v>
      </c>
      <c r="D15" s="40" t="s">
        <v>0</v>
      </c>
      <c r="E15" s="56">
        <f>'Historical Data - HMO'!E48</f>
        <v>190000000</v>
      </c>
      <c r="F15" s="56">
        <f>'Historical Data - HMO'!F48</f>
        <v>130000000</v>
      </c>
      <c r="G15" s="56">
        <f>'Historical Data - HMO'!G48</f>
        <v>120000000</v>
      </c>
      <c r="H15" s="56">
        <f>'Historical Data - HMO'!H48</f>
        <v>105000000</v>
      </c>
      <c r="I15" s="56">
        <f>'Historical Data - HMO'!I48</f>
        <v>105000000</v>
      </c>
    </row>
    <row r="16" spans="1:9" x14ac:dyDescent="0.2">
      <c r="A16" s="29"/>
      <c r="B16" s="107"/>
      <c r="C16" s="39">
        <v>1.4</v>
      </c>
      <c r="D16" s="40" t="s">
        <v>41</v>
      </c>
      <c r="E16" s="56">
        <f>'Historical Data - HMO'!E33</f>
        <v>26500000</v>
      </c>
      <c r="F16" s="56">
        <f>'Historical Data - HMO'!F33</f>
        <v>28575000</v>
      </c>
      <c r="G16" s="56">
        <f>'Historical Data - HMO'!G33</f>
        <v>30085000</v>
      </c>
      <c r="H16" s="56">
        <f>'Historical Data - HMO'!H33</f>
        <v>35830000</v>
      </c>
      <c r="I16" s="56">
        <f>'Historical Data - HMO'!I33</f>
        <v>36575000</v>
      </c>
    </row>
    <row r="17" spans="1:9" x14ac:dyDescent="0.2">
      <c r="A17" s="29"/>
      <c r="B17" s="107"/>
      <c r="C17" s="39">
        <v>1.5</v>
      </c>
      <c r="D17" s="40" t="s">
        <v>62</v>
      </c>
      <c r="E17" s="56">
        <f>'Historical Data - HMO'!E42</f>
        <v>6000000</v>
      </c>
      <c r="F17" s="121">
        <f>'Historical Data - HMO'!F42</f>
        <v>6100000</v>
      </c>
      <c r="G17" s="56">
        <f>'Historical Data - HMO'!G42</f>
        <v>6200000</v>
      </c>
      <c r="H17" s="122">
        <f>'Historical Data - HMO'!H42</f>
        <v>6300000</v>
      </c>
      <c r="I17" s="122">
        <f>'Historical Data - HMO'!I42</f>
        <v>6400000</v>
      </c>
    </row>
    <row r="18" spans="1:9" x14ac:dyDescent="0.2">
      <c r="B18" s="108"/>
      <c r="C18" s="57"/>
      <c r="D18" s="58"/>
      <c r="E18" s="46"/>
      <c r="F18" s="47"/>
      <c r="G18" s="46"/>
      <c r="H18" s="48"/>
      <c r="I18" s="48"/>
    </row>
    <row r="19" spans="1:9" x14ac:dyDescent="0.2">
      <c r="B19" s="106" t="s">
        <v>3</v>
      </c>
      <c r="C19" s="59" t="s">
        <v>42</v>
      </c>
      <c r="D19" s="60"/>
      <c r="E19" s="51"/>
      <c r="F19" s="52"/>
      <c r="G19" s="51"/>
      <c r="H19" s="53"/>
      <c r="I19" s="61"/>
    </row>
    <row r="20" spans="1:9" s="30" customFormat="1" x14ac:dyDescent="0.2">
      <c r="B20" s="109"/>
      <c r="C20" s="62">
        <v>2.1</v>
      </c>
      <c r="D20" s="40" t="s">
        <v>39</v>
      </c>
      <c r="E20" s="56">
        <f>IF('Historical Data - HMO'!E$52=0,"",'Historical Data - summary'!E13/'Historical Data - HMO'!E$52)</f>
        <v>833.33333333333337</v>
      </c>
      <c r="F20" s="56">
        <f>IF('Historical Data - HMO'!F$52=0,"",'Historical Data - summary'!F13/'Historical Data - HMO'!F$52)</f>
        <v>875</v>
      </c>
      <c r="G20" s="56">
        <f>IF('Historical Data - HMO'!G$52=0,"",'Historical Data - summary'!G13/'Historical Data - HMO'!G$52)</f>
        <v>925</v>
      </c>
      <c r="H20" s="56">
        <f>IF('Historical Data - HMO'!H$52=0,"",'Historical Data - summary'!H13/'Historical Data - HMO'!H$52)</f>
        <v>983.33333333333337</v>
      </c>
      <c r="I20" s="56">
        <f>IF('Historical Data - HMO'!I$52=0,"",'Historical Data - summary'!I13/'Historical Data - HMO'!I$52)</f>
        <v>1041.6666666666667</v>
      </c>
    </row>
    <row r="21" spans="1:9" s="30" customFormat="1" x14ac:dyDescent="0.2">
      <c r="B21" s="109"/>
      <c r="C21" s="62">
        <v>2.2000000000000002</v>
      </c>
      <c r="D21" s="40" t="s">
        <v>40</v>
      </c>
      <c r="E21" s="56">
        <f>IF('Historical Data - HMO'!E$52=0,"",'Historical Data - summary'!E14/'Historical Data - HMO'!E$52)</f>
        <v>583.33333333333337</v>
      </c>
      <c r="F21" s="56">
        <f>IF('Historical Data - HMO'!F$52=0,"",'Historical Data - summary'!F14/'Historical Data - HMO'!F$52)</f>
        <v>687.5</v>
      </c>
      <c r="G21" s="56">
        <f>IF('Historical Data - HMO'!G$52=0,"",'Historical Data - summary'!G14/'Historical Data - HMO'!G$52)</f>
        <v>717.5</v>
      </c>
      <c r="H21" s="56">
        <f>IF('Historical Data - HMO'!H$52=0,"",'Historical Data - summary'!H14/'Historical Data - HMO'!H$52)</f>
        <v>744.16666666666663</v>
      </c>
      <c r="I21" s="56">
        <f>IF('Historical Data - HMO'!I$52=0,"",'Historical Data - summary'!I14/'Historical Data - HMO'!I$52)</f>
        <v>916.66666666666663</v>
      </c>
    </row>
    <row r="22" spans="1:9" s="30" customFormat="1" x14ac:dyDescent="0.2">
      <c r="B22" s="109"/>
      <c r="C22" s="62">
        <v>2.2999999999999998</v>
      </c>
      <c r="D22" s="40" t="s">
        <v>0</v>
      </c>
      <c r="E22" s="56">
        <f>IF('Historical Data - HMO'!E$52=0,"",'Historical Data - summary'!E15/'Historical Data - HMO'!E$52)</f>
        <v>158.33333333333334</v>
      </c>
      <c r="F22" s="56">
        <f>IF('Historical Data - HMO'!F$52=0,"",'Historical Data - summary'!F15/'Historical Data - HMO'!F$52)</f>
        <v>108.33333333333333</v>
      </c>
      <c r="G22" s="56">
        <f>IF('Historical Data - HMO'!G$52=0,"",'Historical Data - summary'!G15/'Historical Data - HMO'!G$52)</f>
        <v>100</v>
      </c>
      <c r="H22" s="56">
        <f>IF('Historical Data - HMO'!H$52=0,"",'Historical Data - summary'!H15/'Historical Data - HMO'!H$52)</f>
        <v>87.5</v>
      </c>
      <c r="I22" s="56">
        <f>IF('Historical Data - HMO'!I$52=0,"",'Historical Data - summary'!I15/'Historical Data - HMO'!I$52)</f>
        <v>87.5</v>
      </c>
    </row>
    <row r="23" spans="1:9" s="30" customFormat="1" x14ac:dyDescent="0.2">
      <c r="B23" s="109"/>
      <c r="C23" s="62">
        <v>2.4</v>
      </c>
      <c r="D23" s="40" t="s">
        <v>41</v>
      </c>
      <c r="E23" s="56">
        <f>IF('Historical Data - HMO'!E$52=0,"",'Historical Data - summary'!E16/'Historical Data - HMO'!E$52)</f>
        <v>22.083333333333332</v>
      </c>
      <c r="F23" s="56">
        <f>IF('Historical Data - HMO'!F$52=0,"",'Historical Data - summary'!F16/'Historical Data - HMO'!F$52)</f>
        <v>23.8125</v>
      </c>
      <c r="G23" s="56">
        <f>IF('Historical Data - HMO'!G$52=0,"",'Historical Data - summary'!G16/'Historical Data - HMO'!G$52)</f>
        <v>25.070833333333333</v>
      </c>
      <c r="H23" s="56">
        <f>IF('Historical Data - HMO'!H$52=0,"",'Historical Data - summary'!H16/'Historical Data - HMO'!H$52)</f>
        <v>29.858333333333334</v>
      </c>
      <c r="I23" s="56">
        <f>IF('Historical Data - HMO'!I$52=0,"",'Historical Data - summary'!I16/'Historical Data - HMO'!I$52)</f>
        <v>30.479166666666668</v>
      </c>
    </row>
    <row r="24" spans="1:9" s="30" customFormat="1" x14ac:dyDescent="0.2">
      <c r="B24" s="109"/>
      <c r="C24" s="39">
        <v>2.5</v>
      </c>
      <c r="D24" s="40" t="s">
        <v>62</v>
      </c>
      <c r="E24" s="56">
        <f>IF('Historical Data - HMO'!E$52=0,"",'Historical Data - summary'!E17/'Historical Data - HMO'!E$52)</f>
        <v>5</v>
      </c>
      <c r="F24" s="121">
        <f>IF('Historical Data - HMO'!F$52=0,"",'Historical Data - summary'!F17/'Historical Data - HMO'!F$52)</f>
        <v>5.083333333333333</v>
      </c>
      <c r="G24" s="56">
        <f>IF('Historical Data - HMO'!G$52=0,"",'Historical Data - summary'!G17/'Historical Data - HMO'!G$52)</f>
        <v>5.166666666666667</v>
      </c>
      <c r="H24" s="122">
        <f>IF('Historical Data - HMO'!H$52=0,"",'Historical Data - summary'!H17/'Historical Data - HMO'!H$52)</f>
        <v>5.25</v>
      </c>
      <c r="I24" s="122">
        <f>IF('Historical Data - HMO'!I$52=0,"",'Historical Data - summary'!I17/'Historical Data - HMO'!I$52)</f>
        <v>5.333333333333333</v>
      </c>
    </row>
    <row r="25" spans="1:9" s="30" customFormat="1" x14ac:dyDescent="0.2">
      <c r="B25" s="111"/>
      <c r="C25" s="65"/>
      <c r="D25" s="66"/>
      <c r="E25" s="46"/>
      <c r="F25" s="47"/>
      <c r="G25" s="46"/>
      <c r="H25" s="48"/>
      <c r="I25" s="67"/>
    </row>
    <row r="26" spans="1:9" x14ac:dyDescent="0.2">
      <c r="B26" s="115" t="s">
        <v>4</v>
      </c>
      <c r="C26" s="34" t="s">
        <v>51</v>
      </c>
      <c r="D26" s="72"/>
      <c r="E26" s="51"/>
      <c r="F26" s="52"/>
      <c r="G26" s="51"/>
      <c r="H26" s="53"/>
      <c r="I26" s="61"/>
    </row>
    <row r="27" spans="1:9" x14ac:dyDescent="0.2">
      <c r="B27" s="116"/>
      <c r="C27" s="62">
        <v>3.1</v>
      </c>
      <c r="D27" s="40" t="s">
        <v>39</v>
      </c>
      <c r="E27" s="56" t="s">
        <v>43</v>
      </c>
      <c r="F27" s="123">
        <f>IF(E20="","",F20/E20-1)</f>
        <v>5.0000000000000044E-2</v>
      </c>
      <c r="G27" s="123">
        <f>IF(F20="","",G20/F20-1)</f>
        <v>5.7142857142857162E-2</v>
      </c>
      <c r="H27" s="123">
        <f>IF(G20="","",H20/G20-1)</f>
        <v>6.3063063063063085E-2</v>
      </c>
      <c r="I27" s="123">
        <f>IF(H20="","",I20/H20-1)</f>
        <v>5.9322033898305149E-2</v>
      </c>
    </row>
    <row r="28" spans="1:9" x14ac:dyDescent="0.2">
      <c r="B28" s="116"/>
      <c r="C28" s="62">
        <v>3.2</v>
      </c>
      <c r="D28" s="40" t="s">
        <v>40</v>
      </c>
      <c r="E28" s="56" t="s">
        <v>43</v>
      </c>
      <c r="F28" s="123">
        <f t="shared" ref="F28:G31" si="0">IF(E21="","",F21/E21-1)</f>
        <v>0.1785714285714286</v>
      </c>
      <c r="G28" s="123">
        <f t="shared" si="0"/>
        <v>4.3636363636363695E-2</v>
      </c>
      <c r="H28" s="123">
        <f t="shared" ref="H28:I28" si="1">IF(G21="","",H21/G21-1)</f>
        <v>3.7166085946573668E-2</v>
      </c>
      <c r="I28" s="123">
        <f t="shared" si="1"/>
        <v>0.23180291153415444</v>
      </c>
    </row>
    <row r="29" spans="1:9" x14ac:dyDescent="0.2">
      <c r="B29" s="116"/>
      <c r="C29" s="62">
        <v>3.3</v>
      </c>
      <c r="D29" s="40" t="s">
        <v>0</v>
      </c>
      <c r="E29" s="56" t="s">
        <v>43</v>
      </c>
      <c r="F29" s="123">
        <f t="shared" si="0"/>
        <v>-0.31578947368421062</v>
      </c>
      <c r="G29" s="123">
        <f t="shared" si="0"/>
        <v>-7.6923076923076872E-2</v>
      </c>
      <c r="H29" s="123">
        <f t="shared" ref="H29:I29" si="2">IF(G22="","",H22/G22-1)</f>
        <v>-0.125</v>
      </c>
      <c r="I29" s="123">
        <f t="shared" si="2"/>
        <v>0</v>
      </c>
    </row>
    <row r="30" spans="1:9" x14ac:dyDescent="0.2">
      <c r="B30" s="116"/>
      <c r="C30" s="62">
        <v>3.4</v>
      </c>
      <c r="D30" s="40" t="s">
        <v>41</v>
      </c>
      <c r="E30" s="56" t="s">
        <v>43</v>
      </c>
      <c r="F30" s="123">
        <f t="shared" si="0"/>
        <v>7.8301886792452979E-2</v>
      </c>
      <c r="G30" s="123">
        <f t="shared" si="0"/>
        <v>5.2843394575678104E-2</v>
      </c>
      <c r="H30" s="123">
        <f t="shared" ref="H30:I30" si="3">IF(G23="","",H23/G23-1)</f>
        <v>0.19095894964267912</v>
      </c>
      <c r="I30" s="123">
        <f t="shared" si="3"/>
        <v>2.0792631872732281E-2</v>
      </c>
    </row>
    <row r="31" spans="1:9" x14ac:dyDescent="0.2">
      <c r="B31" s="116"/>
      <c r="C31" s="39">
        <v>3.5</v>
      </c>
      <c r="D31" s="40" t="s">
        <v>62</v>
      </c>
      <c r="E31" s="56" t="s">
        <v>43</v>
      </c>
      <c r="F31" s="124">
        <f t="shared" si="0"/>
        <v>1.6666666666666607E-2</v>
      </c>
      <c r="G31" s="123">
        <f t="shared" si="0"/>
        <v>1.6393442622950838E-2</v>
      </c>
      <c r="H31" s="125">
        <f t="shared" ref="H31" si="4">IF(G24="","",H24/G24-1)</f>
        <v>1.6129032258064502E-2</v>
      </c>
      <c r="I31" s="125">
        <f t="shared" ref="I31" si="5">IF(H24="","",I24/H24-1)</f>
        <v>1.5873015873015817E-2</v>
      </c>
    </row>
    <row r="32" spans="1:9" s="30" customFormat="1" ht="15.75" thickBot="1" x14ac:dyDescent="0.25">
      <c r="B32" s="126"/>
      <c r="C32" s="57"/>
      <c r="D32" s="45"/>
      <c r="E32" s="127"/>
      <c r="F32" s="128"/>
      <c r="G32" s="127"/>
      <c r="H32" s="129"/>
      <c r="I32" s="130"/>
    </row>
    <row r="34" spans="2:9" ht="15.75" thickBot="1" x14ac:dyDescent="0.25"/>
    <row r="35" spans="2:9" ht="16.5" thickBot="1" x14ac:dyDescent="0.3">
      <c r="B35" s="84" t="s">
        <v>50</v>
      </c>
      <c r="D35" s="30"/>
      <c r="E35" s="133"/>
      <c r="F35" s="134"/>
      <c r="G35" s="134" t="s">
        <v>33</v>
      </c>
      <c r="H35" s="134"/>
      <c r="I35" s="135"/>
    </row>
    <row r="36" spans="2:9" ht="16.5" thickBot="1" x14ac:dyDescent="0.25">
      <c r="D36" s="30"/>
      <c r="E36" s="136"/>
      <c r="F36" s="137"/>
      <c r="G36" s="137"/>
      <c r="H36" s="137"/>
      <c r="I36" s="138"/>
    </row>
    <row r="37" spans="2:9" ht="16.5" thickBot="1" x14ac:dyDescent="0.3">
      <c r="D37" s="30"/>
      <c r="E37" s="31">
        <f>E11</f>
        <v>-5</v>
      </c>
      <c r="F37" s="31">
        <f>E37+1</f>
        <v>-4</v>
      </c>
      <c r="G37" s="32">
        <f>F37+1</f>
        <v>-3</v>
      </c>
      <c r="H37" s="31">
        <f>G37+1</f>
        <v>-2</v>
      </c>
      <c r="I37" s="33">
        <f>H37+1</f>
        <v>-1</v>
      </c>
    </row>
    <row r="38" spans="2:9" x14ac:dyDescent="0.2">
      <c r="B38" s="106" t="s">
        <v>2</v>
      </c>
      <c r="C38" s="34" t="s">
        <v>38</v>
      </c>
      <c r="D38" s="120"/>
      <c r="E38" s="51"/>
      <c r="F38" s="52"/>
      <c r="G38" s="51"/>
      <c r="H38" s="53"/>
      <c r="I38" s="53"/>
    </row>
    <row r="39" spans="2:9" x14ac:dyDescent="0.2">
      <c r="B39" s="107"/>
      <c r="C39" s="39">
        <v>1.1000000000000001</v>
      </c>
      <c r="D39" s="40" t="s">
        <v>39</v>
      </c>
      <c r="E39" s="56">
        <f>'Historical Data - PPO'!E13</f>
        <v>1000000000</v>
      </c>
      <c r="F39" s="56">
        <f>'Historical Data - PPO'!F13</f>
        <v>1050000000</v>
      </c>
      <c r="G39" s="56">
        <f>'Historical Data - PPO'!G13</f>
        <v>1110000000</v>
      </c>
      <c r="H39" s="56">
        <f>'Historical Data - PPO'!H13</f>
        <v>1180000000</v>
      </c>
      <c r="I39" s="56">
        <f>'Historical Data - PPO'!I13</f>
        <v>1250000000</v>
      </c>
    </row>
    <row r="40" spans="2:9" x14ac:dyDescent="0.2">
      <c r="B40" s="109"/>
      <c r="C40" s="39">
        <v>1.2</v>
      </c>
      <c r="D40" s="40" t="s">
        <v>40</v>
      </c>
      <c r="E40" s="56">
        <f>'Historical Data - PPO'!E21</f>
        <v>700000000</v>
      </c>
      <c r="F40" s="56">
        <f>'Historical Data - PPO'!F21</f>
        <v>825000000</v>
      </c>
      <c r="G40" s="56">
        <f>'Historical Data - PPO'!G21</f>
        <v>861000000</v>
      </c>
      <c r="H40" s="56">
        <f>'Historical Data - PPO'!H21</f>
        <v>893000000</v>
      </c>
      <c r="I40" s="56">
        <f>'Historical Data - PPO'!I21</f>
        <v>1100000000</v>
      </c>
    </row>
    <row r="41" spans="2:9" x14ac:dyDescent="0.2">
      <c r="B41" s="107"/>
      <c r="C41" s="39">
        <v>1.3</v>
      </c>
      <c r="D41" s="40" t="s">
        <v>0</v>
      </c>
      <c r="E41" s="56">
        <f>'Historical Data - PPO'!E49</f>
        <v>190000000</v>
      </c>
      <c r="F41" s="56">
        <f>'Historical Data - PPO'!F49</f>
        <v>130000000</v>
      </c>
      <c r="G41" s="56">
        <f>'Historical Data - PPO'!G49</f>
        <v>120000000</v>
      </c>
      <c r="H41" s="56">
        <f>'Historical Data - PPO'!H49</f>
        <v>105000000</v>
      </c>
      <c r="I41" s="56">
        <f>'Historical Data - PPO'!I49</f>
        <v>105000000</v>
      </c>
    </row>
    <row r="42" spans="2:9" x14ac:dyDescent="0.2">
      <c r="B42" s="107"/>
      <c r="C42" s="39">
        <v>1.4</v>
      </c>
      <c r="D42" s="40" t="s">
        <v>41</v>
      </c>
      <c r="E42" s="56">
        <f>'Historical Data - PPO'!E34</f>
        <v>26500000</v>
      </c>
      <c r="F42" s="56">
        <f>'Historical Data - PPO'!F34</f>
        <v>28575000</v>
      </c>
      <c r="G42" s="56">
        <f>'Historical Data - PPO'!G34</f>
        <v>30085000</v>
      </c>
      <c r="H42" s="56">
        <f>'Historical Data - PPO'!H34</f>
        <v>35830000</v>
      </c>
      <c r="I42" s="56">
        <f>'Historical Data - PPO'!I34</f>
        <v>36575000</v>
      </c>
    </row>
    <row r="43" spans="2:9" x14ac:dyDescent="0.2">
      <c r="B43" s="107"/>
      <c r="C43" s="39">
        <v>1.5</v>
      </c>
      <c r="D43" s="40" t="s">
        <v>62</v>
      </c>
      <c r="E43" s="56">
        <f>'Historical Data - PPO'!E43</f>
        <v>6000000</v>
      </c>
      <c r="F43" s="121">
        <f>'Historical Data - PPO'!F43</f>
        <v>6100000</v>
      </c>
      <c r="G43" s="56">
        <f>'Historical Data - PPO'!G43</f>
        <v>6200000</v>
      </c>
      <c r="H43" s="122">
        <f>'Historical Data - PPO'!H43</f>
        <v>6300000</v>
      </c>
      <c r="I43" s="122">
        <f>'Historical Data - PPO'!I43</f>
        <v>6400000</v>
      </c>
    </row>
    <row r="44" spans="2:9" x14ac:dyDescent="0.2">
      <c r="B44" s="108"/>
      <c r="C44" s="57"/>
      <c r="D44" s="58"/>
      <c r="E44" s="46"/>
      <c r="F44" s="47"/>
      <c r="G44" s="46"/>
      <c r="H44" s="48"/>
      <c r="I44" s="48"/>
    </row>
    <row r="45" spans="2:9" x14ac:dyDescent="0.2">
      <c r="B45" s="106" t="s">
        <v>3</v>
      </c>
      <c r="C45" s="59" t="s">
        <v>42</v>
      </c>
      <c r="D45" s="60"/>
      <c r="E45" s="51"/>
      <c r="F45" s="52"/>
      <c r="G45" s="51"/>
      <c r="H45" s="53"/>
      <c r="I45" s="61"/>
    </row>
    <row r="46" spans="2:9" x14ac:dyDescent="0.2">
      <c r="B46" s="109"/>
      <c r="C46" s="62">
        <v>2.1</v>
      </c>
      <c r="D46" s="40" t="s">
        <v>39</v>
      </c>
      <c r="E46" s="56">
        <f>IF('Historical Data - PPO'!E$53=0,"",E39/'Historical Data - PPO'!E$53)</f>
        <v>833.33333333333337</v>
      </c>
      <c r="F46" s="56">
        <f>IF('Historical Data - PPO'!F$53=0,"",F39/'Historical Data - PPO'!F$53)</f>
        <v>875</v>
      </c>
      <c r="G46" s="56">
        <f>IF('Historical Data - PPO'!G$53=0,"",G39/'Historical Data - PPO'!G$53)</f>
        <v>925</v>
      </c>
      <c r="H46" s="56">
        <f>IF('Historical Data - PPO'!H$53=0,"",H39/'Historical Data - PPO'!H$53)</f>
        <v>983.33333333333337</v>
      </c>
      <c r="I46" s="56">
        <f>IF('Historical Data - PPO'!I$53=0,"",I39/'Historical Data - PPO'!I$53)</f>
        <v>1041.6666666666667</v>
      </c>
    </row>
    <row r="47" spans="2:9" x14ac:dyDescent="0.2">
      <c r="B47" s="109"/>
      <c r="C47" s="62">
        <v>2.2000000000000002</v>
      </c>
      <c r="D47" s="40" t="s">
        <v>40</v>
      </c>
      <c r="E47" s="56">
        <f>IF('Historical Data - PPO'!E$53=0,"",E40/'Historical Data - PPO'!E$53)</f>
        <v>583.33333333333337</v>
      </c>
      <c r="F47" s="56">
        <f>IF('Historical Data - PPO'!F$53=0,"",F40/'Historical Data - PPO'!F$53)</f>
        <v>687.5</v>
      </c>
      <c r="G47" s="56">
        <f>IF('Historical Data - PPO'!G$53=0,"",G40/'Historical Data - PPO'!G$53)</f>
        <v>717.5</v>
      </c>
      <c r="H47" s="56">
        <f>IF('Historical Data - PPO'!H$53=0,"",H40/'Historical Data - PPO'!H$53)</f>
        <v>744.16666666666663</v>
      </c>
      <c r="I47" s="56">
        <f>IF('Historical Data - PPO'!I$53=0,"",I40/'Historical Data - PPO'!I$53)</f>
        <v>916.66666666666663</v>
      </c>
    </row>
    <row r="48" spans="2:9" x14ac:dyDescent="0.2">
      <c r="B48" s="109"/>
      <c r="C48" s="62">
        <v>2.2999999999999998</v>
      </c>
      <c r="D48" s="40" t="s">
        <v>0</v>
      </c>
      <c r="E48" s="56">
        <f>IF('Historical Data - PPO'!E$53=0,"",E41/'Historical Data - PPO'!E$53)</f>
        <v>158.33333333333334</v>
      </c>
      <c r="F48" s="56">
        <f>IF('Historical Data - PPO'!F$53=0,"",F41/'Historical Data - PPO'!F$53)</f>
        <v>108.33333333333333</v>
      </c>
      <c r="G48" s="56">
        <f>IF('Historical Data - PPO'!G$53=0,"",G41/'Historical Data - PPO'!G$53)</f>
        <v>100</v>
      </c>
      <c r="H48" s="56">
        <f>IF('Historical Data - PPO'!H$53=0,"",H41/'Historical Data - PPO'!H$53)</f>
        <v>87.5</v>
      </c>
      <c r="I48" s="56">
        <f>IF('Historical Data - PPO'!I$53=0,"",I41/'Historical Data - PPO'!I$53)</f>
        <v>87.5</v>
      </c>
    </row>
    <row r="49" spans="2:9" x14ac:dyDescent="0.2">
      <c r="B49" s="109"/>
      <c r="C49" s="62">
        <v>2.4</v>
      </c>
      <c r="D49" s="40" t="s">
        <v>41</v>
      </c>
      <c r="E49" s="56">
        <f>IF('Historical Data - PPO'!E$53=0,"",E42/'Historical Data - PPO'!E$53)</f>
        <v>22.083333333333332</v>
      </c>
      <c r="F49" s="56">
        <f>IF('Historical Data - PPO'!F$53=0,"",F42/'Historical Data - PPO'!F$53)</f>
        <v>23.8125</v>
      </c>
      <c r="G49" s="56">
        <f>IF('Historical Data - PPO'!G$53=0,"",G42/'Historical Data - PPO'!G$53)</f>
        <v>25.070833333333333</v>
      </c>
      <c r="H49" s="56">
        <f>IF('Historical Data - PPO'!H$53=0,"",H42/'Historical Data - PPO'!H$53)</f>
        <v>29.858333333333334</v>
      </c>
      <c r="I49" s="56">
        <f>IF('Historical Data - PPO'!I$53=0,"",I42/'Historical Data - PPO'!I$53)</f>
        <v>30.479166666666668</v>
      </c>
    </row>
    <row r="50" spans="2:9" x14ac:dyDescent="0.2">
      <c r="B50" s="109"/>
      <c r="C50" s="39">
        <v>2.5</v>
      </c>
      <c r="D50" s="40" t="s">
        <v>62</v>
      </c>
      <c r="E50" s="56">
        <f>IF('Historical Data - PPO'!E$53=0,"",E43/'Historical Data - PPO'!E$53)</f>
        <v>5</v>
      </c>
      <c r="F50" s="121">
        <f>IF('Historical Data - PPO'!F$53=0,"",F43/'Historical Data - PPO'!F$53)</f>
        <v>5.083333333333333</v>
      </c>
      <c r="G50" s="56">
        <f>IF('Historical Data - PPO'!G$53=0,"",G43/'Historical Data - PPO'!G$53)</f>
        <v>5.166666666666667</v>
      </c>
      <c r="H50" s="122">
        <f>IF('Historical Data - PPO'!H$53=0,"",H43/'Historical Data - PPO'!H$53)</f>
        <v>5.25</v>
      </c>
      <c r="I50" s="122">
        <f>IF('Historical Data - PPO'!I$53=0,"",I43/'Historical Data - PPO'!I$53)</f>
        <v>5.333333333333333</v>
      </c>
    </row>
    <row r="51" spans="2:9" x14ac:dyDescent="0.2">
      <c r="B51" s="111"/>
      <c r="C51" s="65"/>
      <c r="D51" s="66"/>
      <c r="E51" s="46"/>
      <c r="F51" s="47"/>
      <c r="G51" s="46"/>
      <c r="H51" s="48"/>
      <c r="I51" s="67"/>
    </row>
    <row r="52" spans="2:9" x14ac:dyDescent="0.2">
      <c r="B52" s="115" t="s">
        <v>4</v>
      </c>
      <c r="C52" s="34" t="s">
        <v>51</v>
      </c>
      <c r="D52" s="72"/>
      <c r="E52" s="51"/>
      <c r="F52" s="52"/>
      <c r="G52" s="51"/>
      <c r="H52" s="53"/>
      <c r="I52" s="61"/>
    </row>
    <row r="53" spans="2:9" x14ac:dyDescent="0.2">
      <c r="B53" s="116"/>
      <c r="C53" s="62">
        <v>3.1</v>
      </c>
      <c r="D53" s="40" t="s">
        <v>39</v>
      </c>
      <c r="E53" s="56" t="s">
        <v>43</v>
      </c>
      <c r="F53" s="123">
        <f>IF(E46="","",F46/E46-1)</f>
        <v>5.0000000000000044E-2</v>
      </c>
      <c r="G53" s="123">
        <f>IF(F46="","",G46/F46-1)</f>
        <v>5.7142857142857162E-2</v>
      </c>
      <c r="H53" s="123">
        <f>IF(G46="","",H46/G46-1)</f>
        <v>6.3063063063063085E-2</v>
      </c>
      <c r="I53" s="123">
        <f>IF(H46="","",I46/H46-1)</f>
        <v>5.9322033898305149E-2</v>
      </c>
    </row>
    <row r="54" spans="2:9" x14ac:dyDescent="0.2">
      <c r="B54" s="116"/>
      <c r="C54" s="62">
        <v>3.2</v>
      </c>
      <c r="D54" s="40" t="s">
        <v>40</v>
      </c>
      <c r="E54" s="56" t="s">
        <v>43</v>
      </c>
      <c r="F54" s="123">
        <f t="shared" ref="F54:F55" si="6">IF(E47="","",F47/E47-1)</f>
        <v>0.1785714285714286</v>
      </c>
      <c r="G54" s="123">
        <f t="shared" ref="G54:G56" si="7">IF(F47="","",G47/F47-1)</f>
        <v>4.3636363636363695E-2</v>
      </c>
      <c r="H54" s="123">
        <f t="shared" ref="H54:H56" si="8">IF(G47="","",H47/G47-1)</f>
        <v>3.7166085946573668E-2</v>
      </c>
      <c r="I54" s="123">
        <f t="shared" ref="I54:I56" si="9">IF(H47="","",I47/H47-1)</f>
        <v>0.23180291153415444</v>
      </c>
    </row>
    <row r="55" spans="2:9" x14ac:dyDescent="0.2">
      <c r="B55" s="116"/>
      <c r="C55" s="62">
        <v>3.3</v>
      </c>
      <c r="D55" s="40" t="s">
        <v>0</v>
      </c>
      <c r="E55" s="56" t="s">
        <v>43</v>
      </c>
      <c r="F55" s="123">
        <f t="shared" si="6"/>
        <v>-0.31578947368421062</v>
      </c>
      <c r="G55" s="123">
        <f t="shared" si="7"/>
        <v>-7.6923076923076872E-2</v>
      </c>
      <c r="H55" s="123">
        <f t="shared" si="8"/>
        <v>-0.125</v>
      </c>
      <c r="I55" s="123">
        <f t="shared" si="9"/>
        <v>0</v>
      </c>
    </row>
    <row r="56" spans="2:9" x14ac:dyDescent="0.2">
      <c r="B56" s="116"/>
      <c r="C56" s="62">
        <v>3.4</v>
      </c>
      <c r="D56" s="40" t="s">
        <v>41</v>
      </c>
      <c r="E56" s="56" t="s">
        <v>43</v>
      </c>
      <c r="F56" s="123">
        <f>IF(E49="","",F49/E49-1)</f>
        <v>7.8301886792452979E-2</v>
      </c>
      <c r="G56" s="123">
        <f t="shared" si="7"/>
        <v>5.2843394575678104E-2</v>
      </c>
      <c r="H56" s="123">
        <f t="shared" si="8"/>
        <v>0.19095894964267912</v>
      </c>
      <c r="I56" s="123">
        <f t="shared" si="9"/>
        <v>2.0792631872732281E-2</v>
      </c>
    </row>
    <row r="57" spans="2:9" x14ac:dyDescent="0.2">
      <c r="B57" s="116"/>
      <c r="C57" s="39">
        <v>3.5</v>
      </c>
      <c r="D57" s="40" t="s">
        <v>62</v>
      </c>
      <c r="E57" s="56" t="s">
        <v>43</v>
      </c>
      <c r="F57" s="124">
        <f>IF(E50="","",F50/E50-1)</f>
        <v>1.6666666666666607E-2</v>
      </c>
      <c r="G57" s="123">
        <f t="shared" ref="G57" si="10">IF(F50="","",G50/F50-1)</f>
        <v>1.6393442622950838E-2</v>
      </c>
      <c r="H57" s="125">
        <f t="shared" ref="H57" si="11">IF(G50="","",H50/G50-1)</f>
        <v>1.6129032258064502E-2</v>
      </c>
      <c r="I57" s="125">
        <f t="shared" ref="I57" si="12">IF(H50="","",I50/H50-1)</f>
        <v>1.5873015873015817E-2</v>
      </c>
    </row>
    <row r="58" spans="2:9" ht="15.75" thickBot="1" x14ac:dyDescent="0.25">
      <c r="B58" s="126"/>
      <c r="C58" s="57"/>
      <c r="D58" s="45"/>
      <c r="E58" s="127"/>
      <c r="F58" s="128"/>
      <c r="G58" s="127"/>
      <c r="H58" s="129"/>
      <c r="I58" s="130"/>
    </row>
  </sheetData>
  <conditionalFormatting sqref="E13:I17">
    <cfRule type="cellIs" dxfId="5" priority="9" stopIfTrue="1" operator="lessThan">
      <formula>0</formula>
    </cfRule>
  </conditionalFormatting>
  <conditionalFormatting sqref="E20:I24">
    <cfRule type="cellIs" dxfId="4" priority="8" stopIfTrue="1" operator="lessThan">
      <formula>0</formula>
    </cfRule>
  </conditionalFormatting>
  <conditionalFormatting sqref="E27:I31">
    <cfRule type="cellIs" dxfId="3" priority="7" stopIfTrue="1" operator="lessThan">
      <formula>0</formula>
    </cfRule>
  </conditionalFormatting>
  <conditionalFormatting sqref="E39:I43">
    <cfRule type="cellIs" dxfId="2" priority="3" stopIfTrue="1" operator="lessThan">
      <formula>0</formula>
    </cfRule>
  </conditionalFormatting>
  <conditionalFormatting sqref="E46:I50">
    <cfRule type="cellIs" dxfId="1" priority="2" stopIfTrue="1" operator="lessThan">
      <formula>0</formula>
    </cfRule>
  </conditionalFormatting>
  <conditionalFormatting sqref="E53:I57">
    <cfRule type="cellIs" dxfId="0" priority="1" stopIfTrue="1" operator="lessThan">
      <formula>0</formula>
    </cfRule>
  </conditionalFormatting>
  <pageMargins left="0.25" right="0.25" top="0.75" bottom="0.75" header="0.3" footer="0.3"/>
  <pageSetup scale="59" orientation="landscape" verticalDpi="1200" r:id="rId1"/>
  <headerFooter>
    <oddFooter>&amp;L&amp;"Arial,Regular"&amp;12Revised: June 11, 2019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 Page</vt:lpstr>
      <vt:lpstr>Historical Data - HMO</vt:lpstr>
      <vt:lpstr>Historical Data - PPO</vt:lpstr>
      <vt:lpstr>Historical Data - summary</vt:lpstr>
    </vt:vector>
  </TitlesOfParts>
  <Company>Department of Insurance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Brown, Lan</dc:creator>
  <cp:lastModifiedBy>Andrade, Fallon@DMHC</cp:lastModifiedBy>
  <cp:lastPrinted>2017-08-31T23:03:42Z</cp:lastPrinted>
  <dcterms:created xsi:type="dcterms:W3CDTF">2016-01-21T22:50:39Z</dcterms:created>
  <dcterms:modified xsi:type="dcterms:W3CDTF">2019-06-12T18:37:28Z</dcterms:modified>
</cp:coreProperties>
</file>